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EstaPastaDeTrabalho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rm\Desktop\TSE\"/>
    </mc:Choice>
  </mc:AlternateContent>
  <xr:revisionPtr revIDLastSave="0" documentId="8_{8F57F038-3F7A-4D54-B7AC-F4DD3089C7C7}" xr6:coauthVersionLast="47" xr6:coauthVersionMax="47" xr10:uidLastSave="{00000000-0000-0000-0000-000000000000}"/>
  <bookViews>
    <workbookView xWindow="-120" yWindow="-120" windowWidth="20730" windowHeight="11160" tabRatio="1000" xr2:uid="{00000000-000D-0000-FFFF-FFFF00000000}"/>
  </bookViews>
  <sheets>
    <sheet name="1 - Estabelecimento do Contexto" sheetId="7" r:id="rId1"/>
    <sheet name="2 - Identificação do Risco" sheetId="1" r:id="rId2"/>
    <sheet name="3 - Análise do Risco" sheetId="22" r:id="rId3"/>
    <sheet name="4 - Avaliação do Risco " sheetId="23" r:id="rId4"/>
    <sheet name="5 - Tratamento do Risco" sheetId="24" r:id="rId5"/>
    <sheet name="6 - Monitoramento" sheetId="26" r:id="rId6"/>
    <sheet name="7 - Comunicação e Consulta" sheetId="25" r:id="rId7"/>
    <sheet name="Tabelas de escala" sheetId="5" r:id="rId8"/>
    <sheet name="Matriz (Mapa de Calor)" sheetId="21" r:id="rId9"/>
    <sheet name="Risco Inerente X Risco Residual" sheetId="14" state="hidden" r:id="rId10"/>
    <sheet name="Mapa de Calor" sheetId="29" state="hidden" r:id="rId11"/>
    <sheet name="Riscos X Controles" sheetId="15" r:id="rId12"/>
  </sheets>
  <definedNames>
    <definedName name="_xlnm._FilterDatabase" localSheetId="1" hidden="1">'2 - Identificação do Risco'!#REF!</definedName>
    <definedName name="_xlnm._FilterDatabase" localSheetId="2" hidden="1">'3 - Análise do Risco'!#REF!</definedName>
    <definedName name="_xlnm._FilterDatabase" localSheetId="3" hidden="1">'4 - Avaliação do Risco '!$G:$G</definedName>
    <definedName name="_xlnm._FilterDatabase" localSheetId="4" hidden="1">'5 - Tratamento do Risco'!#REF!</definedName>
    <definedName name="_xlnm._FilterDatabase" localSheetId="5" hidden="1">'6 - Monitoramento'!#REF!</definedName>
    <definedName name="_xlnm._FilterDatabase" localSheetId="6" hidden="1">'7 - Comunicação e Consulta'!#REF!</definedName>
    <definedName name="_xlcn.WorksheetConnection_MapadeCalorB2B26" hidden="1">'Mapa de Calor'!$B$3:$B$16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Intervalo" name="Intervalo" connection="WorksheetConnection_Mapa de Calor!$B$2:$B$2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9" i="24" l="1"/>
  <c r="G19" i="15"/>
  <c r="G18" i="15"/>
  <c r="G17" i="15"/>
  <c r="G16" i="15"/>
  <c r="D20" i="26"/>
  <c r="D21" i="26"/>
  <c r="D22" i="26"/>
  <c r="D23" i="26"/>
  <c r="D24" i="26"/>
  <c r="D25" i="26"/>
  <c r="D19" i="26"/>
  <c r="G23" i="23"/>
  <c r="E24" i="23"/>
  <c r="E23" i="23"/>
  <c r="E22" i="23"/>
  <c r="E21" i="23"/>
  <c r="E20" i="23"/>
  <c r="E19" i="23"/>
  <c r="E18" i="23"/>
  <c r="F23" i="23" l="1"/>
  <c r="F22" i="22"/>
  <c r="E20" i="26" l="1"/>
  <c r="E21" i="26"/>
  <c r="E22" i="26"/>
  <c r="E23" i="26"/>
  <c r="E24" i="26"/>
  <c r="E25" i="26"/>
  <c r="A20" i="26"/>
  <c r="A21" i="26"/>
  <c r="A22" i="26"/>
  <c r="A23" i="26"/>
  <c r="A24" i="26"/>
  <c r="A25" i="26"/>
  <c r="B22" i="24"/>
  <c r="B23" i="24"/>
  <c r="B24" i="24"/>
  <c r="A22" i="24"/>
  <c r="A23" i="24"/>
  <c r="A24" i="24"/>
  <c r="B22" i="23"/>
  <c r="B23" i="23"/>
  <c r="B24" i="23"/>
  <c r="B21" i="23"/>
  <c r="A22" i="23"/>
  <c r="A23" i="23"/>
  <c r="A24" i="23"/>
  <c r="B22" i="22"/>
  <c r="B23" i="22"/>
  <c r="B24" i="22"/>
  <c r="A22" i="22"/>
  <c r="A23" i="22"/>
  <c r="A24" i="22"/>
  <c r="E18" i="22" l="1"/>
  <c r="F18" i="22" l="1"/>
  <c r="F18" i="23"/>
  <c r="G18" i="23" s="1"/>
  <c r="B19" i="25"/>
  <c r="B20" i="25"/>
  <c r="B21" i="25"/>
  <c r="B22" i="25"/>
  <c r="B23" i="25"/>
  <c r="B24" i="25"/>
  <c r="B25" i="25"/>
  <c r="B26" i="25"/>
  <c r="B27" i="25"/>
  <c r="B28" i="25"/>
  <c r="B29" i="25"/>
  <c r="B30" i="25"/>
  <c r="B31" i="25"/>
  <c r="B32" i="25"/>
  <c r="B33" i="25"/>
  <c r="B34" i="25"/>
  <c r="B35" i="25"/>
  <c r="B36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49" i="25"/>
  <c r="B50" i="25"/>
  <c r="B51" i="25"/>
  <c r="B52" i="25"/>
  <c r="B53" i="25"/>
  <c r="A19" i="25"/>
  <c r="A20" i="25"/>
  <c r="A21" i="25"/>
  <c r="A22" i="25"/>
  <c r="A23" i="25"/>
  <c r="A24" i="25"/>
  <c r="A25" i="25"/>
  <c r="A26" i="25"/>
  <c r="B19" i="23"/>
  <c r="B20" i="23"/>
  <c r="B19" i="24"/>
  <c r="B20" i="24"/>
  <c r="B21" i="24"/>
  <c r="C20" i="26"/>
  <c r="C21" i="26"/>
  <c r="C22" i="26"/>
  <c r="C23" i="26"/>
  <c r="C24" i="26"/>
  <c r="C25" i="26"/>
  <c r="B20" i="26"/>
  <c r="B21" i="26"/>
  <c r="B22" i="26"/>
  <c r="B23" i="26"/>
  <c r="B24" i="26"/>
  <c r="B25" i="26"/>
  <c r="A20" i="24"/>
  <c r="A21" i="24"/>
  <c r="A19" i="23"/>
  <c r="C32" i="21" s="1"/>
  <c r="A20" i="23"/>
  <c r="A21" i="23"/>
  <c r="A18" i="23"/>
  <c r="A19" i="22"/>
  <c r="B19" i="22"/>
  <c r="A20" i="22"/>
  <c r="B20" i="22"/>
  <c r="A21" i="22"/>
  <c r="B21" i="22"/>
  <c r="B18" i="25"/>
  <c r="A18" i="25"/>
  <c r="B19" i="26"/>
  <c r="A19" i="26"/>
  <c r="B18" i="24"/>
  <c r="A18" i="24"/>
  <c r="B18" i="23"/>
  <c r="B18" i="22"/>
  <c r="A18" i="22"/>
  <c r="E19" i="22"/>
  <c r="E20" i="22"/>
  <c r="F20" i="22" s="1"/>
  <c r="E21" i="22"/>
  <c r="E22" i="22"/>
  <c r="E23" i="22"/>
  <c r="E24" i="22"/>
  <c r="C19" i="26"/>
  <c r="E19" i="26"/>
  <c r="D1048437" i="26"/>
  <c r="B12" i="29" l="1"/>
  <c r="F19" i="23"/>
  <c r="G19" i="23" s="1"/>
  <c r="F19" i="22"/>
  <c r="F24" i="23"/>
  <c r="G24" i="23" s="1"/>
  <c r="F24" i="22"/>
  <c r="E16" i="29" s="1"/>
  <c r="F21" i="22"/>
  <c r="F23" i="22"/>
  <c r="F21" i="23"/>
  <c r="G21" i="23" s="1"/>
  <c r="F20" i="23"/>
  <c r="G20" i="23" s="1"/>
  <c r="F22" i="23"/>
  <c r="G22" i="23" s="1"/>
  <c r="E12" i="29" l="1"/>
  <c r="E3" i="29"/>
  <c r="E10" i="29"/>
  <c r="B3" i="29"/>
  <c r="L18" i="21" s="1"/>
  <c r="E5" i="29"/>
  <c r="E4" i="29"/>
  <c r="E14" i="29"/>
  <c r="B16" i="29"/>
  <c r="H22" i="21" s="1"/>
  <c r="E7" i="29"/>
  <c r="E9" i="29"/>
  <c r="E8" i="29"/>
  <c r="E15" i="29"/>
  <c r="E11" i="29"/>
  <c r="E13" i="29"/>
  <c r="E6" i="29"/>
  <c r="B13" i="29"/>
  <c r="H19" i="21" s="1"/>
  <c r="B4" i="29"/>
  <c r="K18" i="21" s="1"/>
  <c r="B5" i="29"/>
  <c r="K19" i="21" s="1"/>
  <c r="B11" i="29"/>
  <c r="I20" i="21" s="1"/>
  <c r="B7" i="29"/>
  <c r="J19" i="21" s="1"/>
  <c r="B14" i="29"/>
  <c r="J22" i="21" s="1"/>
  <c r="B10" i="29"/>
  <c r="K21" i="21" s="1"/>
  <c r="B9" i="29"/>
  <c r="J20" i="21" s="1"/>
  <c r="B15" i="29"/>
  <c r="H21" i="21" s="1"/>
  <c r="L22" i="21"/>
  <c r="B6" i="29"/>
  <c r="L20" i="21" s="1"/>
  <c r="B8" i="29"/>
  <c r="I18" i="21" s="1"/>
  <c r="C19" i="21"/>
  <c r="D1048432" i="24"/>
  <c r="F7" i="14" l="1"/>
  <c r="F24" i="14"/>
  <c r="F41" i="14"/>
  <c r="G30" i="7" l="1"/>
  <c r="G31" i="7"/>
  <c r="G32" i="7"/>
  <c r="G33" i="7"/>
  <c r="G29" i="7"/>
  <c r="G19" i="7"/>
  <c r="G20" i="7"/>
  <c r="G21" i="7"/>
  <c r="G22" i="7"/>
  <c r="G18" i="7"/>
  <c r="C22" i="21"/>
  <c r="C23" i="21"/>
  <c r="C20" i="21"/>
  <c r="C33" i="21"/>
  <c r="H32" i="21" s="1"/>
  <c r="C21" i="21"/>
  <c r="C34" i="21" l="1"/>
  <c r="H33" i="21" s="1"/>
  <c r="C31" i="21"/>
  <c r="J30" i="21" s="1"/>
  <c r="J32" i="21"/>
  <c r="C30" i="21"/>
  <c r="L29" i="2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9DE03D6-9B00-43AA-AF1D-23086B1F9C12}" keepAlive="1" name="ThisWorkbookDataModel" description="Modelo de Dados" type="5" refreshedVersion="7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4DFCCAEA-6844-4A0F-882A-20E2A3B9FC8E}" name="WorksheetConnection_Mapa de Calor!$B$2:$B$26" type="102" refreshedVersion="7" minRefreshableVersion="5">
    <extLst>
      <ext xmlns:x15="http://schemas.microsoft.com/office/spreadsheetml/2010/11/main" uri="{DE250136-89BD-433C-8126-D09CA5730AF9}">
        <x15:connection id="Intervalo">
          <x15:rangePr sourceName="_xlcn.WorksheetConnection_MapadeCalorB2B26"/>
        </x15:connection>
      </ext>
    </extLst>
  </connection>
</connections>
</file>

<file path=xl/sharedStrings.xml><?xml version="1.0" encoding="utf-8"?>
<sst xmlns="http://schemas.openxmlformats.org/spreadsheetml/2006/main" count="364" uniqueCount="216">
  <si>
    <t>Avaliação do Riscos</t>
  </si>
  <si>
    <t>Resposta a Risco</t>
  </si>
  <si>
    <t>Causas</t>
  </si>
  <si>
    <t>Categoria do Risco</t>
  </si>
  <si>
    <t>Risco Inerente</t>
  </si>
  <si>
    <t>P</t>
  </si>
  <si>
    <t>Descrição do Controle Atual</t>
  </si>
  <si>
    <t>Data do Início</t>
  </si>
  <si>
    <t>Data da Conclusão</t>
  </si>
  <si>
    <t>Status</t>
  </si>
  <si>
    <t>Orçamentário</t>
  </si>
  <si>
    <t>Operacional</t>
  </si>
  <si>
    <t>Categoria de Risco</t>
  </si>
  <si>
    <t>Estratégico</t>
  </si>
  <si>
    <t>Reputação</t>
  </si>
  <si>
    <t>Nível do risco</t>
  </si>
  <si>
    <t>Descrição</t>
  </si>
  <si>
    <t>IMPACTO</t>
  </si>
  <si>
    <t>Pontuação</t>
  </si>
  <si>
    <t>PROBABILIDADE</t>
  </si>
  <si>
    <t>Impacto (I)</t>
  </si>
  <si>
    <t>Probabilidade (P)</t>
  </si>
  <si>
    <t>I x P</t>
  </si>
  <si>
    <t xml:space="preserve"> Catastrófico</t>
  </si>
  <si>
    <t xml:space="preserve"> Grande</t>
  </si>
  <si>
    <t xml:space="preserve"> Moderado</t>
  </si>
  <si>
    <t xml:space="preserve"> Pequeno</t>
  </si>
  <si>
    <t xml:space="preserve"> insignificante</t>
  </si>
  <si>
    <t xml:space="preserve"> Quase certo</t>
  </si>
  <si>
    <t xml:space="preserve"> Provável</t>
  </si>
  <si>
    <t xml:space="preserve"> Possível</t>
  </si>
  <si>
    <t xml:space="preserve"> Improvável</t>
  </si>
  <si>
    <t xml:space="preserve"> Rara</t>
  </si>
  <si>
    <t>Eficácia do Controle Existente</t>
  </si>
  <si>
    <t>Em andamento</t>
  </si>
  <si>
    <t>Descritor</t>
  </si>
  <si>
    <t>Evento repetitivo e constante</t>
  </si>
  <si>
    <t>Evento usual, com histórico de ocorrência amplamente conhecido</t>
  </si>
  <si>
    <t>Evento esperado, de frequência reduzida, e com histórico de ocorência parcilamente conhecido</t>
  </si>
  <si>
    <t>Evento casual e inesperado, sem histórico de ocorrência</t>
  </si>
  <si>
    <t>Evento extraordinário, sem histórico de ocorrência</t>
  </si>
  <si>
    <t>Ocorrências em toda a série histórica</t>
  </si>
  <si>
    <t>até 5</t>
  </si>
  <si>
    <t>&gt;5 até 10</t>
  </si>
  <si>
    <t>&gt;10 até 15</t>
  </si>
  <si>
    <t>&gt;15 até 20</t>
  </si>
  <si>
    <t>&gt;20</t>
  </si>
  <si>
    <t>Escala de Probabilidade</t>
  </si>
  <si>
    <t xml:space="preserve">Escala de Impacto </t>
  </si>
  <si>
    <t>Impacto máximo na atividade, sem possibilidade de recuperação.</t>
  </si>
  <si>
    <t xml:space="preserve">Impacto significante na atividade, com possibilidade remota de recuperação. </t>
  </si>
  <si>
    <t>Impacto mediano na atividade, com possibilidade de recuperação.</t>
  </si>
  <si>
    <t>Impacto mínimo na atividade.</t>
  </si>
  <si>
    <t>Impacto insignificante na atividade.</t>
  </si>
  <si>
    <t>Critérios de auxílio na definição do impacto do risco na atividade</t>
  </si>
  <si>
    <t>Variável custo (aumento %)</t>
  </si>
  <si>
    <t>Variável prazo     (atraso %)</t>
  </si>
  <si>
    <t>Variável qualidade (degradação)</t>
  </si>
  <si>
    <t>&gt; 20</t>
  </si>
  <si>
    <t>perda grave na qualidade do produto, que coloca em risco a atividade</t>
  </si>
  <si>
    <t>perda relevante na qualidade da atividade, mas que consegue ser mitigada, minimamente, pelo gestor do risco</t>
  </si>
  <si>
    <t>perda mediana na qualidade da atividade, mas que consegue ser suportado, pela ação do gestor do risco</t>
  </si>
  <si>
    <t>perda mínima na qualidade da atividade, não prejudicando a entrega dessa.</t>
  </si>
  <si>
    <t>peda insignificante na qualidade da atividade.</t>
  </si>
  <si>
    <t>Macroprocesso</t>
  </si>
  <si>
    <t>Leis e Regulamentos:</t>
  </si>
  <si>
    <t>Análise de SWOT</t>
  </si>
  <si>
    <t>Análise do Ambiente Interno</t>
  </si>
  <si>
    <t>Análise do Ambiente Externo</t>
  </si>
  <si>
    <t>Oportunidades
(Pontos Fortes)</t>
  </si>
  <si>
    <t>Ameaças
(Pontos Fracos)</t>
  </si>
  <si>
    <t>Unidade</t>
  </si>
  <si>
    <t>Resposta a Riscos</t>
  </si>
  <si>
    <t>SMG/SEGESA</t>
  </si>
  <si>
    <t xml:space="preserve">AVALIAÇÃO DOS CRITÉRIOS DE SUSTENTABILIDADE DAS AQUISIÇÕES </t>
  </si>
  <si>
    <t>DIOGO SILVEIRA</t>
  </si>
  <si>
    <t>OUT/2020</t>
  </si>
  <si>
    <t>Magnitude</t>
  </si>
  <si>
    <t>Importancia</t>
  </si>
  <si>
    <t xml:space="preserve">+1 </t>
  </si>
  <si>
    <t>Baixo</t>
  </si>
  <si>
    <t>-1</t>
  </si>
  <si>
    <t>Forças ou Oportunidade</t>
  </si>
  <si>
    <t>Fraqueza e Ameaça</t>
  </si>
  <si>
    <t>Importância</t>
  </si>
  <si>
    <t>Muito Importante</t>
  </si>
  <si>
    <t>Pouca Importância</t>
  </si>
  <si>
    <t>Total (R=MxI)</t>
  </si>
  <si>
    <t>Fraquezas
(Pontos Fracos)</t>
  </si>
  <si>
    <t>Classificação do Controle Atual</t>
  </si>
  <si>
    <t>3 - Moderado</t>
  </si>
  <si>
    <t>2 - Pequeno</t>
  </si>
  <si>
    <t>1 - Insignificante</t>
  </si>
  <si>
    <t>5 - Quase certo</t>
  </si>
  <si>
    <t>4 - Provável</t>
  </si>
  <si>
    <t>3 - Possível</t>
  </si>
  <si>
    <t>2 - Improvável</t>
  </si>
  <si>
    <t>1 - Rara</t>
  </si>
  <si>
    <t>4 - Grande</t>
  </si>
  <si>
    <t>5 - Catastrófico</t>
  </si>
  <si>
    <t>Risco Alto</t>
  </si>
  <si>
    <t>Risco Crítico</t>
  </si>
  <si>
    <t>Risco Moderado</t>
  </si>
  <si>
    <t>Risco Pequeno</t>
  </si>
  <si>
    <t>P001</t>
  </si>
  <si>
    <t>ID Risco</t>
  </si>
  <si>
    <t>ID Controle</t>
  </si>
  <si>
    <t>Risco Residual</t>
  </si>
  <si>
    <t>5 - Quase Certo</t>
  </si>
  <si>
    <t>Total</t>
  </si>
  <si>
    <t xml:space="preserve">Risco Residual </t>
  </si>
  <si>
    <t xml:space="preserve">Risco Inerente </t>
  </si>
  <si>
    <t>dd/mm/aa</t>
  </si>
  <si>
    <t>Estabelecimento do Contexto</t>
  </si>
  <si>
    <t>Identificação do Risco</t>
  </si>
  <si>
    <t>Avaliação do Risco - Risco Residual</t>
  </si>
  <si>
    <t xml:space="preserve">Tratamento do Risco </t>
  </si>
  <si>
    <t>Monitoramento</t>
  </si>
  <si>
    <t>ID Riscos</t>
  </si>
  <si>
    <t>Descrição do Objeto</t>
  </si>
  <si>
    <t>Objeto</t>
  </si>
  <si>
    <t>Principais resultados</t>
  </si>
  <si>
    <t>&lt;&lt; Relacionar os principais resultados esperados para o objeto&gt;&gt;</t>
  </si>
  <si>
    <t>Objetivo</t>
  </si>
  <si>
    <t>Recursos tecnológicos necessários</t>
  </si>
  <si>
    <t>&lt;&lt; Relacionar os normativos que norteiam a execução&gt;&gt;</t>
  </si>
  <si>
    <t>&lt;&lt; Indentificar a unidade responsável pelo objeto&gt;&gt;</t>
  </si>
  <si>
    <t>Controle</t>
  </si>
  <si>
    <t>Status/Histórico</t>
  </si>
  <si>
    <t>Insignificante</t>
  </si>
  <si>
    <t>Data</t>
  </si>
  <si>
    <t>&lt;dd/mm/aaaa&gt;</t>
  </si>
  <si>
    <t xml:space="preserve">Forças
(Pontos Fortes)    
</t>
  </si>
  <si>
    <t>3. </t>
  </si>
  <si>
    <t>1. </t>
  </si>
  <si>
    <t xml:space="preserve">2. </t>
  </si>
  <si>
    <t xml:space="preserve">4. </t>
  </si>
  <si>
    <t>&lt;&lt; Identificar em qual(is) macroprocesso(s) da cadeia de valor o objeto causa impacto&gt;&gt;</t>
  </si>
  <si>
    <t>&lt;&lt;Possíveis questões direcionadoras: Quais são as melhores atividades e processos? Quais são os melhores produtos ou aqueles que fazem mais sucesso? Quais são os diferenciais da sua equipe? &gt;&gt;</t>
  </si>
  <si>
    <t xml:space="preserve">&lt;&lt;Possíveis questões direcionadoras: O pessoal está devidamente capacitado? Há baixo desempenho?  Há falhas na comunicação interna? Há alta rotatividade da equipe de trabalho? &gt;&gt;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</si>
  <si>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&lt;&lt;Possíveis questões direcionadoras: Como soluções tecnológicas eficientes podem ajudar no seu processo? Há oportunidades de acordos ou parcerias com outras instituições? Há mudanças legislativas que favoreçam o seu processo? &gt;&gt;</t>
  </si>
  <si>
    <t>&lt;&lt;Possíveis questões direcionadoras: Como questões econômicas afetariam as contratações? Há restrições orçamentárias?  Como está o processo com a lei de proteção de dados?  Há instabilidade política que afete o seu processo?&gt;&gt;</t>
  </si>
  <si>
    <t>&lt;&lt; Identificar o objeto da gestão de riscos (objetivo estratégico, processo, projeto, unidade, ação institucional&gt;&gt;</t>
  </si>
  <si>
    <t>&lt;&lt; Descrever o principal objetivo do objeto da gestão de riscos&gt;&gt;</t>
  </si>
  <si>
    <t>&lt;&lt;Relacionar os recursos tecnológios necessários à execução&gt;&gt;</t>
  </si>
  <si>
    <t>Efeitos/Consequências</t>
  </si>
  <si>
    <t xml:space="preserve">         Análise do Risco - Risco Inerente</t>
  </si>
  <si>
    <t>ID do risco</t>
  </si>
  <si>
    <t>Nível do Risco</t>
  </si>
  <si>
    <t>Descrição da ação a ser adotada</t>
  </si>
  <si>
    <t>Possíveis respostas</t>
  </si>
  <si>
    <t>Descrição do Evento de Risco</t>
  </si>
  <si>
    <t>Descrição da Ação</t>
  </si>
  <si>
    <t>Unidade Responsável</t>
  </si>
  <si>
    <t>&lt;&lt; Descrever o escalonamento do risco. Ex: Risco comunicado à Comissão de Gestão de Riscos&gt;&gt;</t>
  </si>
  <si>
    <t xml:space="preserve">&lt;&lt; Preencher com informações sobre a implementação do controle nesta data &gt;&gt; </t>
  </si>
  <si>
    <t>Comunicação e Consulta</t>
  </si>
  <si>
    <t>R01</t>
  </si>
  <si>
    <t>R02</t>
  </si>
  <si>
    <t>R03</t>
  </si>
  <si>
    <t>R04</t>
  </si>
  <si>
    <t>C01</t>
  </si>
  <si>
    <t>C02</t>
  </si>
  <si>
    <t>C03</t>
  </si>
  <si>
    <t>ação 1</t>
  </si>
  <si>
    <t>ação 2</t>
  </si>
  <si>
    <t>ação 3</t>
  </si>
  <si>
    <t>ação 4</t>
  </si>
  <si>
    <t>C04</t>
  </si>
  <si>
    <t>Concluído</t>
  </si>
  <si>
    <t>Atrasado</t>
  </si>
  <si>
    <t>Não ocorrido</t>
  </si>
  <si>
    <t>Há controle(s) informa(is);</t>
  </si>
  <si>
    <t>Há controle(s) não planejado(s);</t>
  </si>
  <si>
    <t>Há controle(s) planejado(s) e documentado(s);</t>
  </si>
  <si>
    <t>ação 5</t>
  </si>
  <si>
    <t>ação 6</t>
  </si>
  <si>
    <t>ação 7</t>
  </si>
  <si>
    <t>Não há controle;</t>
  </si>
  <si>
    <t>Há controle(s) planejado(s), discutido(s), testado(s) e documentado(s) com correções ou aperfeiçoamentos planejados.</t>
  </si>
  <si>
    <t>Aceitar;</t>
  </si>
  <si>
    <t>Mitigar</t>
  </si>
  <si>
    <t>Evitar</t>
  </si>
  <si>
    <t>Transferir</t>
  </si>
  <si>
    <t>Nível de Risco</t>
  </si>
  <si>
    <t>Apetite de Risco</t>
  </si>
  <si>
    <t>Crítico</t>
  </si>
  <si>
    <t>Alto</t>
  </si>
  <si>
    <t xml:space="preserve">Médio </t>
  </si>
  <si>
    <t>Pequeno</t>
  </si>
  <si>
    <t>Inaceitável</t>
  </si>
  <si>
    <t>Rejeitável</t>
  </si>
  <si>
    <t>Aceitável</t>
  </si>
  <si>
    <t>de 15 a 25</t>
  </si>
  <si>
    <t>de 6 a 14</t>
  </si>
  <si>
    <t>de 4 a 5</t>
  </si>
  <si>
    <t>de 1 a 3</t>
  </si>
  <si>
    <t>Escala de Nível de Risco</t>
  </si>
  <si>
    <t>Unidade A</t>
  </si>
  <si>
    <t>Unidade B</t>
  </si>
  <si>
    <t>Unidade C</t>
  </si>
  <si>
    <t>Risco 4</t>
  </si>
  <si>
    <t>Risco 3</t>
  </si>
  <si>
    <t>Risco 1</t>
  </si>
  <si>
    <t>Risco 2</t>
  </si>
  <si>
    <t>Análise do Risco</t>
  </si>
  <si>
    <t>Avaliação do Risco</t>
  </si>
  <si>
    <t>NÍVEL DE RISCO</t>
  </si>
  <si>
    <t>MAPA DE CALOR - RISCOS INERENTES</t>
  </si>
  <si>
    <t>MAPA DE CALOR - RISCOS RESIDUAIS</t>
  </si>
  <si>
    <t>R05</t>
  </si>
  <si>
    <t>R06</t>
  </si>
  <si>
    <t>R07</t>
  </si>
  <si>
    <t>C05</t>
  </si>
  <si>
    <t>Descrição da Ação de Comunicação/Consulta</t>
  </si>
  <si>
    <t>A análise de SWOT é realizada com foco no macroprocesso/processo e visa obter informações para apoiar a identificação de eventos de riscos, bem como escolher as ações mais adequadas para assegurar o alcance dos objetivos do macroprocesso/processo, da unidade e do TSE. Ao preencher a matriz swot da sua unidade, é importante seguir algumas orientações:
1. Esforce-se para ser específico de tal forma que qualquer pessoa possa ler e não ter dúvidas;
2. Não liste efeitos, liste a causa;
3. Use frases curtas e evite verbos;
4. Lembre-se de que, se você tem como alocar seus recursos em um fator e controlá-los, trata-se de um Ponto Forte; caso contrário, é um Ponto Fraco. Se os seus recursos podem influenciar, mas não podem controlar o fator, então se trata de uma Ameaça ou Oportunidade.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</si>
</sst>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theme="3" tint="-0.499984740745262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3" tint="-0.249977111117893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0"/>
      <color rgb="FF006666"/>
      <name val="Arial"/>
      <family val="2"/>
    </font>
    <font>
      <sz val="10"/>
      <color rgb="FF31849B"/>
      <name val="Arial"/>
      <family val="2"/>
    </font>
    <font>
      <b/>
      <sz val="12"/>
      <color theme="3" tint="-0.499984740745262"/>
      <name val="Arial"/>
      <family val="2"/>
    </font>
    <font>
      <b/>
      <sz val="11"/>
      <color theme="3" tint="-0.499984740745262"/>
      <name val="Arial"/>
      <family val="2"/>
    </font>
    <font>
      <b/>
      <sz val="10"/>
      <color theme="3" tint="-0.499984740745262"/>
      <name val="Arial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3" tint="-0.499984740745262"/>
      <name val="Arial"/>
      <family val="2"/>
    </font>
    <font>
      <b/>
      <sz val="10"/>
      <color rgb="FF4F6228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rgb="FFFF0000"/>
      <name val="Arial"/>
      <family val="2"/>
    </font>
    <font>
      <sz val="10"/>
      <color rgb="FFFF9900"/>
      <name val="Arial"/>
      <family val="2"/>
    </font>
    <font>
      <sz val="10"/>
      <color rgb="FF00B050"/>
      <name val="Arial"/>
      <family val="2"/>
    </font>
    <font>
      <sz val="10"/>
      <color theme="3" tint="0.39997558519241921"/>
      <name val="Arial"/>
      <family val="2"/>
    </font>
    <font>
      <i/>
      <sz val="10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1"/>
      <color theme="0"/>
      <name val="Arial"/>
      <family val="2"/>
    </font>
    <font>
      <sz val="12"/>
      <color theme="0"/>
      <name val="Arial"/>
      <family val="2"/>
    </font>
    <font>
      <b/>
      <sz val="10"/>
      <color rgb="FFFF3300"/>
      <name val="Arial"/>
      <family val="2"/>
    </font>
    <font>
      <i/>
      <sz val="10"/>
      <color rgb="FF0000FF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0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sz val="12"/>
      <color theme="1"/>
      <name val="TimesNewRomanPSMT"/>
    </font>
    <font>
      <sz val="10"/>
      <color theme="3" tint="-0.249977111117893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7BF60"/>
        <bgColor indexed="64"/>
      </patternFill>
    </fill>
    <fill>
      <patternFill patternType="solid">
        <fgColor rgb="FFA2CC81"/>
        <bgColor indexed="31"/>
      </patternFill>
    </fill>
    <fill>
      <patternFill patternType="solid">
        <fgColor rgb="FFA7DCDB"/>
        <bgColor indexed="31"/>
      </patternFill>
    </fill>
    <fill>
      <patternFill patternType="solid">
        <fgColor rgb="FFA7DCDB"/>
        <bgColor indexed="64"/>
      </patternFill>
    </fill>
    <fill>
      <patternFill patternType="solid">
        <fgColor rgb="FF3A4880"/>
        <bgColor indexed="31"/>
      </patternFill>
    </fill>
    <fill>
      <patternFill patternType="solid">
        <fgColor rgb="FF3A4880"/>
        <bgColor indexed="64"/>
      </patternFill>
    </fill>
    <fill>
      <patternFill patternType="solid">
        <fgColor rgb="FF85B294"/>
        <bgColor indexed="31"/>
      </patternFill>
    </fill>
    <fill>
      <patternFill patternType="solid">
        <fgColor rgb="FF36AFCE"/>
        <bgColor indexed="31"/>
      </patternFill>
    </fill>
    <fill>
      <patternFill patternType="solid">
        <fgColor rgb="FF8BC145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6AFCE"/>
        <bgColor indexed="64"/>
      </patternFill>
    </fill>
    <fill>
      <patternFill patternType="solid">
        <fgColor rgb="FFE2C865"/>
        <bgColor indexed="64"/>
      </patternFill>
    </fill>
  </fills>
  <borders count="7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medium">
        <color theme="0" tint="-0.14993743705557422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double">
        <color theme="0" tint="-0.2499465926084170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 style="double">
        <color theme="1"/>
      </left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theme="1"/>
      </left>
      <right/>
      <top style="double">
        <color theme="1"/>
      </top>
      <bottom style="double">
        <color theme="1"/>
      </bottom>
      <diagonal/>
    </border>
    <border>
      <left/>
      <right/>
      <top style="double">
        <color theme="1"/>
      </top>
      <bottom style="double">
        <color theme="1"/>
      </bottom>
      <diagonal/>
    </border>
    <border>
      <left/>
      <right style="double">
        <color theme="1"/>
      </right>
      <top style="double">
        <color theme="1"/>
      </top>
      <bottom style="double">
        <color theme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theme="1"/>
      </right>
      <top style="double">
        <color theme="1"/>
      </top>
      <bottom/>
      <diagonal/>
    </border>
    <border>
      <left/>
      <right/>
      <top style="double">
        <color theme="1"/>
      </top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 style="double">
        <color theme="1"/>
      </top>
      <bottom/>
      <diagonal/>
    </border>
    <border>
      <left style="double">
        <color theme="1"/>
      </left>
      <right/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 style="medium">
        <color auto="1"/>
      </right>
      <top/>
      <bottom style="double">
        <color theme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theme="1" tint="4.9989318521683403E-2"/>
      </left>
      <right style="double">
        <color theme="1" tint="4.9989318521683403E-2"/>
      </right>
      <top style="double">
        <color theme="1" tint="4.9989318521683403E-2"/>
      </top>
      <bottom style="double">
        <color theme="1" tint="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medium">
        <color theme="0" tint="-0.14993743705557422"/>
      </right>
      <top style="thin">
        <color theme="0" tint="-0.14999847407452621"/>
      </top>
      <bottom/>
      <diagonal/>
    </border>
    <border>
      <left style="double">
        <color theme="1"/>
      </left>
      <right style="double">
        <color theme="1"/>
      </right>
      <top/>
      <bottom style="double">
        <color theme="1"/>
      </bottom>
      <diagonal/>
    </border>
    <border>
      <left style="double">
        <color theme="1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thin">
        <color theme="5" tint="0.79998168889431442"/>
      </right>
      <top/>
      <bottom/>
      <diagonal/>
    </border>
    <border>
      <left style="thin">
        <color theme="5" tint="0.79998168889431442"/>
      </left>
      <right style="double">
        <color theme="1"/>
      </right>
      <top/>
      <bottom/>
      <diagonal/>
    </border>
    <border>
      <left style="double">
        <color theme="1" tint="4.9989318521683403E-2"/>
      </left>
      <right style="double">
        <color theme="1" tint="4.9989318521683403E-2"/>
      </right>
      <top style="double">
        <color theme="1" tint="4.9989318521683403E-2"/>
      </top>
      <bottom/>
      <diagonal/>
    </border>
    <border>
      <left style="double">
        <color theme="1" tint="4.9989318521683403E-2"/>
      </left>
      <right style="double">
        <color theme="1" tint="4.9989318521683403E-2"/>
      </right>
      <top/>
      <bottom style="double">
        <color theme="1" tint="4.9989318521683403E-2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9">
    <xf numFmtId="0" fontId="0" fillId="0" borderId="0"/>
    <xf numFmtId="0" fontId="12" fillId="0" borderId="0"/>
    <xf numFmtId="43" fontId="1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334">
    <xf numFmtId="0" fontId="0" fillId="0" borderId="0" xfId="0"/>
    <xf numFmtId="0" fontId="1" fillId="2" borderId="0" xfId="0" applyFont="1" applyFill="1" applyBorder="1"/>
    <xf numFmtId="0" fontId="1" fillId="2" borderId="0" xfId="0" applyFont="1" applyFill="1"/>
    <xf numFmtId="0" fontId="2" fillId="3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 vertical="center" indent="1"/>
    </xf>
    <xf numFmtId="0" fontId="1" fillId="2" borderId="11" xfId="0" applyFont="1" applyFill="1" applyBorder="1"/>
    <xf numFmtId="0" fontId="1" fillId="2" borderId="11" xfId="0" applyFont="1" applyFill="1" applyBorder="1" applyAlignment="1">
      <alignment horizontal="left" indent="1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left" indent="1"/>
    </xf>
    <xf numFmtId="0" fontId="9" fillId="2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 indent="1"/>
    </xf>
    <xf numFmtId="0" fontId="18" fillId="2" borderId="0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7" fillId="9" borderId="16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17" fillId="9" borderId="18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0" xfId="0"/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0" fontId="23" fillId="2" borderId="0" xfId="0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/>
    <xf numFmtId="0" fontId="21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 wrapText="1"/>
    </xf>
    <xf numFmtId="0" fontId="2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 applyProtection="1">
      <alignment vertical="center" wrapText="1"/>
      <protection locked="0"/>
    </xf>
    <xf numFmtId="0" fontId="12" fillId="2" borderId="0" xfId="0" applyFont="1" applyFill="1" applyBorder="1" applyAlignment="1" applyProtection="1">
      <alignment horizontal="left" vertical="center" wrapText="1" indent="1"/>
      <protection locked="0"/>
    </xf>
    <xf numFmtId="0" fontId="27" fillId="2" borderId="0" xfId="0" applyFont="1" applyFill="1" applyBorder="1" applyAlignment="1"/>
    <xf numFmtId="0" fontId="0" fillId="2" borderId="0" xfId="0" applyFill="1" applyBorder="1" applyAlignment="1" applyProtection="1">
      <alignment horizontal="left" vertical="center" wrapText="1"/>
      <protection locked="0"/>
    </xf>
    <xf numFmtId="0" fontId="29" fillId="2" borderId="31" xfId="0" quotePrefix="1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 applyProtection="1">
      <alignment horizontal="justify" vertical="center" wrapText="1"/>
      <protection locked="0"/>
    </xf>
    <xf numFmtId="0" fontId="0" fillId="2" borderId="0" xfId="0" applyFill="1"/>
    <xf numFmtId="0" fontId="0" fillId="2" borderId="31" xfId="0" quotePrefix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1" xfId="0" applyFill="1" applyBorder="1" applyAlignment="1">
      <alignment horizontal="left" vertical="center"/>
    </xf>
    <xf numFmtId="0" fontId="1" fillId="0" borderId="0" xfId="0" applyFont="1" applyFill="1"/>
    <xf numFmtId="0" fontId="13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/>
    <xf numFmtId="0" fontId="13" fillId="2" borderId="0" xfId="0" applyFont="1" applyFill="1"/>
    <xf numFmtId="0" fontId="13" fillId="2" borderId="17" xfId="0" applyFont="1" applyFill="1" applyBorder="1" applyAlignment="1">
      <alignment vertical="center"/>
    </xf>
    <xf numFmtId="0" fontId="13" fillId="2" borderId="19" xfId="0" applyFont="1" applyFill="1" applyBorder="1" applyAlignment="1">
      <alignment vertical="center"/>
    </xf>
    <xf numFmtId="0" fontId="13" fillId="2" borderId="20" xfId="0" applyFont="1" applyFill="1" applyBorder="1" applyAlignment="1">
      <alignment vertical="center"/>
    </xf>
    <xf numFmtId="1" fontId="21" fillId="5" borderId="0" xfId="0" applyNumberFormat="1" applyFont="1" applyFill="1" applyBorder="1" applyAlignment="1" applyProtection="1">
      <alignment horizontal="center" vertical="center" wrapText="1"/>
    </xf>
    <xf numFmtId="1" fontId="13" fillId="5" borderId="0" xfId="0" applyNumberFormat="1" applyFont="1" applyFill="1" applyBorder="1" applyAlignment="1" applyProtection="1">
      <alignment horizontal="center" vertical="center" wrapText="1"/>
    </xf>
    <xf numFmtId="0" fontId="8" fillId="6" borderId="0" xfId="0" applyNumberFormat="1" applyFont="1" applyFill="1" applyBorder="1" applyAlignment="1" applyProtection="1">
      <alignment vertical="center" wrapText="1"/>
    </xf>
    <xf numFmtId="0" fontId="3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indent="1"/>
    </xf>
    <xf numFmtId="0" fontId="3" fillId="2" borderId="1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vertical="center"/>
    </xf>
    <xf numFmtId="0" fontId="21" fillId="2" borderId="0" xfId="0" applyFont="1" applyFill="1" applyAlignment="1"/>
    <xf numFmtId="0" fontId="6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12" fillId="4" borderId="31" xfId="0" applyFont="1" applyFill="1" applyBorder="1"/>
    <xf numFmtId="0" fontId="13" fillId="4" borderId="31" xfId="0" applyFont="1" applyFill="1" applyBorder="1"/>
    <xf numFmtId="0" fontId="12" fillId="16" borderId="31" xfId="0" applyFont="1" applyFill="1" applyBorder="1"/>
    <xf numFmtId="0" fontId="13" fillId="16" borderId="31" xfId="0" applyFont="1" applyFill="1" applyBorder="1"/>
    <xf numFmtId="0" fontId="12" fillId="15" borderId="31" xfId="0" applyFont="1" applyFill="1" applyBorder="1"/>
    <xf numFmtId="0" fontId="13" fillId="15" borderId="31" xfId="0" applyFont="1" applyFill="1" applyBorder="1"/>
    <xf numFmtId="0" fontId="12" fillId="14" borderId="31" xfId="0" applyFont="1" applyFill="1" applyBorder="1"/>
    <xf numFmtId="0" fontId="13" fillId="14" borderId="31" xfId="0" applyFont="1" applyFill="1" applyBorder="1"/>
    <xf numFmtId="0" fontId="2" fillId="3" borderId="2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9" fontId="1" fillId="2" borderId="0" xfId="0" applyNumberFormat="1" applyFont="1" applyFill="1" applyBorder="1"/>
    <xf numFmtId="0" fontId="13" fillId="2" borderId="31" xfId="0" applyFont="1" applyFill="1" applyBorder="1"/>
    <xf numFmtId="0" fontId="12" fillId="17" borderId="31" xfId="0" applyFont="1" applyFill="1" applyBorder="1"/>
    <xf numFmtId="0" fontId="0" fillId="15" borderId="31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/>
    <xf numFmtId="0" fontId="31" fillId="4" borderId="0" xfId="0" applyFont="1" applyFill="1" applyBorder="1"/>
    <xf numFmtId="0" fontId="31" fillId="0" borderId="10" xfId="0" applyFont="1" applyBorder="1" applyAlignment="1"/>
    <xf numFmtId="0" fontId="5" fillId="3" borderId="32" xfId="0" applyFont="1" applyFill="1" applyBorder="1" applyAlignment="1">
      <alignment vertical="center"/>
    </xf>
    <xf numFmtId="0" fontId="31" fillId="4" borderId="0" xfId="0" applyFont="1" applyFill="1" applyBorder="1" applyAlignment="1"/>
    <xf numFmtId="0" fontId="31" fillId="0" borderId="0" xfId="0" applyFont="1" applyBorder="1" applyAlignment="1"/>
    <xf numFmtId="0" fontId="4" fillId="11" borderId="39" xfId="0" applyFont="1" applyFill="1" applyBorder="1" applyAlignment="1">
      <alignment vertical="center"/>
    </xf>
    <xf numFmtId="0" fontId="21" fillId="11" borderId="13" xfId="0" applyFont="1" applyFill="1" applyBorder="1" applyAlignment="1"/>
    <xf numFmtId="0" fontId="11" fillId="4" borderId="44" xfId="0" applyFont="1" applyFill="1" applyBorder="1" applyAlignment="1">
      <alignment horizontal="left" vertical="center" wrapText="1" indent="1"/>
    </xf>
    <xf numFmtId="0" fontId="11" fillId="2" borderId="44" xfId="0" applyFont="1" applyFill="1" applyBorder="1" applyAlignment="1">
      <alignment horizontal="left" vertical="center" wrapText="1" indent="1"/>
    </xf>
    <xf numFmtId="0" fontId="11" fillId="4" borderId="49" xfId="0" applyFont="1" applyFill="1" applyBorder="1" applyAlignment="1">
      <alignment horizontal="left" vertical="center" wrapText="1" indent="1"/>
    </xf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31" fillId="4" borderId="0" xfId="0" applyFont="1" applyFill="1" applyBorder="1"/>
    <xf numFmtId="0" fontId="3" fillId="2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indent="1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3" fillId="2" borderId="0" xfId="0" applyFont="1" applyFill="1" applyAlignment="1">
      <alignment horizontal="left" vertical="center" indent="1"/>
    </xf>
    <xf numFmtId="14" fontId="12" fillId="5" borderId="54" xfId="0" applyNumberFormat="1" applyFont="1" applyFill="1" applyBorder="1" applyAlignment="1">
      <alignment horizontal="center" vertical="center" wrapText="1"/>
    </xf>
    <xf numFmtId="0" fontId="12" fillId="5" borderId="54" xfId="0" applyFont="1" applyFill="1" applyBorder="1" applyAlignment="1" applyProtection="1">
      <alignment horizontal="center" vertical="center" wrapText="1"/>
      <protection locked="0"/>
    </xf>
    <xf numFmtId="14" fontId="12" fillId="0" borderId="54" xfId="0" applyNumberFormat="1" applyFont="1" applyBorder="1" applyAlignment="1">
      <alignment horizontal="center" vertical="center" wrapText="1"/>
    </xf>
    <xf numFmtId="0" fontId="12" fillId="2" borderId="54" xfId="0" applyFont="1" applyFill="1" applyBorder="1" applyAlignment="1">
      <alignment horizontal="left" vertical="center" wrapText="1"/>
    </xf>
    <xf numFmtId="0" fontId="21" fillId="5" borderId="0" xfId="0" applyFont="1" applyFill="1" applyAlignment="1" applyProtection="1">
      <alignment vertical="center" wrapText="1"/>
      <protection locked="0"/>
    </xf>
    <xf numFmtId="14" fontId="21" fillId="5" borderId="0" xfId="0" applyNumberFormat="1" applyFont="1" applyFill="1" applyAlignment="1">
      <alignment vertical="center" wrapText="1"/>
    </xf>
    <xf numFmtId="0" fontId="21" fillId="5" borderId="0" xfId="0" applyFont="1" applyFill="1" applyAlignment="1">
      <alignment horizontal="left" vertical="center" wrapText="1"/>
    </xf>
    <xf numFmtId="14" fontId="21" fillId="5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indent="1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40" fillId="4" borderId="0" xfId="0" applyFont="1" applyFill="1" applyBorder="1"/>
    <xf numFmtId="0" fontId="41" fillId="2" borderId="11" xfId="0" applyFont="1" applyFill="1" applyBorder="1"/>
    <xf numFmtId="0" fontId="41" fillId="2" borderId="0" xfId="0" applyFont="1" applyFill="1" applyBorder="1"/>
    <xf numFmtId="0" fontId="41" fillId="2" borderId="12" xfId="0" applyFont="1" applyFill="1" applyBorder="1"/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5" borderId="55" xfId="0" applyFont="1" applyFill="1" applyBorder="1" applyAlignment="1" applyProtection="1">
      <alignment horizontal="center" vertical="center" wrapText="1"/>
      <protection locked="0"/>
    </xf>
    <xf numFmtId="0" fontId="12" fillId="6" borderId="55" xfId="0" applyNumberFormat="1" applyFont="1" applyFill="1" applyBorder="1" applyAlignment="1" applyProtection="1">
      <alignment horizontal="left" vertical="center" wrapText="1" indent="1"/>
    </xf>
    <xf numFmtId="0" fontId="42" fillId="2" borderId="16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NumberFormat="1" applyFont="1" applyFill="1" applyBorder="1" applyAlignment="1" applyProtection="1">
      <alignment horizontal="left" vertical="center" wrapText="1"/>
    </xf>
    <xf numFmtId="2" fontId="13" fillId="5" borderId="0" xfId="0" applyNumberFormat="1" applyFont="1" applyFill="1" applyBorder="1" applyAlignment="1" applyProtection="1">
      <alignment horizontal="center" vertical="center" wrapText="1"/>
    </xf>
    <xf numFmtId="2" fontId="10" fillId="5" borderId="0" xfId="0" applyNumberFormat="1" applyFont="1" applyFill="1" applyBorder="1" applyAlignment="1" applyProtection="1">
      <alignment horizontal="center" vertical="center" wrapText="1"/>
    </xf>
    <xf numFmtId="0" fontId="1" fillId="2" borderId="54" xfId="0" applyFont="1" applyFill="1" applyBorder="1"/>
    <xf numFmtId="14" fontId="12" fillId="5" borderId="54" xfId="0" applyNumberFormat="1" applyFont="1" applyFill="1" applyBorder="1" applyAlignment="1" applyProtection="1">
      <alignment horizontal="center" vertical="center" wrapText="1"/>
    </xf>
    <xf numFmtId="0" fontId="12" fillId="5" borderId="54" xfId="0" applyFont="1" applyFill="1" applyBorder="1" applyAlignment="1" applyProtection="1">
      <alignment horizontal="left" vertical="center" wrapText="1"/>
    </xf>
    <xf numFmtId="0" fontId="12" fillId="0" borderId="54" xfId="0" applyFont="1" applyFill="1" applyBorder="1" applyAlignment="1">
      <alignment horizontal="center" vertical="center"/>
    </xf>
    <xf numFmtId="0" fontId="1" fillId="0" borderId="54" xfId="0" applyFont="1" applyFill="1" applyBorder="1"/>
    <xf numFmtId="0" fontId="34" fillId="0" borderId="54" xfId="0" applyFont="1" applyFill="1" applyBorder="1" applyAlignment="1">
      <alignment horizontal="center" vertical="center"/>
    </xf>
    <xf numFmtId="0" fontId="43" fillId="2" borderId="63" xfId="0" applyNumberFormat="1" applyFont="1" applyFill="1" applyBorder="1" applyAlignment="1" applyProtection="1">
      <alignment horizontal="left" vertical="center" wrapText="1"/>
      <protection locked="0"/>
    </xf>
    <xf numFmtId="1" fontId="13" fillId="5" borderId="58" xfId="0" applyNumberFormat="1" applyFont="1" applyFill="1" applyBorder="1" applyAlignment="1" applyProtection="1">
      <alignment horizontal="center" vertical="center" wrapText="1"/>
    </xf>
    <xf numFmtId="0" fontId="12" fillId="6" borderId="58" xfId="0" applyNumberFormat="1" applyFont="1" applyFill="1" applyBorder="1" applyAlignment="1" applyProtection="1">
      <alignment horizontal="center" vertical="center" wrapText="1"/>
    </xf>
    <xf numFmtId="0" fontId="0" fillId="18" borderId="49" xfId="0" applyFont="1" applyFill="1" applyBorder="1" applyAlignment="1"/>
    <xf numFmtId="0" fontId="12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6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15" fillId="27" borderId="26" xfId="0" applyFont="1" applyFill="1" applyBorder="1" applyAlignment="1" applyProtection="1">
      <alignment horizontal="center" vertical="center"/>
      <protection locked="0"/>
    </xf>
    <xf numFmtId="0" fontId="15" fillId="15" borderId="27" xfId="0" applyFont="1" applyFill="1" applyBorder="1" applyAlignment="1" applyProtection="1">
      <alignment horizontal="center" vertical="center"/>
      <protection locked="0"/>
    </xf>
    <xf numFmtId="0" fontId="15" fillId="28" borderId="27" xfId="0" applyFont="1" applyFill="1" applyBorder="1" applyAlignment="1" applyProtection="1">
      <alignment horizontal="center" vertical="center"/>
      <protection locked="0"/>
    </xf>
    <xf numFmtId="0" fontId="15" fillId="29" borderId="28" xfId="0" applyFont="1" applyFill="1" applyBorder="1" applyAlignment="1" applyProtection="1">
      <alignment horizontal="center" vertical="center"/>
      <protection locked="0"/>
    </xf>
    <xf numFmtId="0" fontId="15" fillId="30" borderId="27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Border="1" applyAlignment="1">
      <alignment vertical="center"/>
    </xf>
    <xf numFmtId="0" fontId="42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42" fillId="2" borderId="66" xfId="0" applyFont="1" applyFill="1" applyBorder="1" applyAlignment="1" applyProtection="1">
      <alignment horizontal="center" vertical="center"/>
      <protection locked="0"/>
    </xf>
    <xf numFmtId="0" fontId="0" fillId="27" borderId="31" xfId="0" applyFill="1" applyBorder="1"/>
    <xf numFmtId="0" fontId="0" fillId="28" borderId="31" xfId="0" applyFill="1" applyBorder="1"/>
    <xf numFmtId="0" fontId="0" fillId="30" borderId="31" xfId="0" applyFill="1" applyBorder="1"/>
    <xf numFmtId="0" fontId="18" fillId="6" borderId="0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0" fillId="28" borderId="31" xfId="0" applyFont="1" applyFill="1" applyBorder="1"/>
    <xf numFmtId="0" fontId="0" fillId="15" borderId="31" xfId="0" applyFont="1" applyFill="1" applyBorder="1"/>
    <xf numFmtId="0" fontId="45" fillId="15" borderId="31" xfId="0" applyFont="1" applyFill="1" applyBorder="1" applyAlignment="1">
      <alignment horizontal="center"/>
    </xf>
    <xf numFmtId="0" fontId="0" fillId="30" borderId="31" xfId="0" applyFont="1" applyFill="1" applyBorder="1"/>
    <xf numFmtId="0" fontId="0" fillId="27" borderId="31" xfId="0" applyFont="1" applyFill="1" applyBorder="1"/>
    <xf numFmtId="0" fontId="45" fillId="27" borderId="31" xfId="0" applyFont="1" applyFill="1" applyBorder="1" applyAlignment="1">
      <alignment horizontal="center"/>
    </xf>
    <xf numFmtId="0" fontId="45" fillId="28" borderId="31" xfId="0" applyFont="1" applyFill="1" applyBorder="1" applyAlignment="1">
      <alignment horizontal="center"/>
    </xf>
    <xf numFmtId="0" fontId="45" fillId="30" borderId="31" xfId="0" applyFont="1" applyFill="1" applyBorder="1" applyAlignment="1">
      <alignment horizontal="center"/>
    </xf>
    <xf numFmtId="0" fontId="12" fillId="27" borderId="31" xfId="0" applyFont="1" applyFill="1" applyBorder="1"/>
    <xf numFmtId="0" fontId="12" fillId="30" borderId="31" xfId="0" applyFont="1" applyFill="1" applyBorder="1"/>
    <xf numFmtId="0" fontId="12" fillId="28" borderId="31" xfId="0" applyFont="1" applyFill="1" applyBorder="1"/>
    <xf numFmtId="0" fontId="12" fillId="31" borderId="31" xfId="0" applyFont="1" applyFill="1" applyBorder="1"/>
    <xf numFmtId="0" fontId="24" fillId="32" borderId="48" xfId="0" applyFont="1" applyFill="1" applyBorder="1" applyAlignment="1">
      <alignment vertical="center" wrapText="1"/>
    </xf>
    <xf numFmtId="0" fontId="24" fillId="32" borderId="46" xfId="0" applyFont="1" applyFill="1" applyBorder="1" applyAlignment="1">
      <alignment vertical="center" wrapText="1"/>
    </xf>
    <xf numFmtId="0" fontId="24" fillId="32" borderId="45" xfId="0" applyFont="1" applyFill="1" applyBorder="1" applyAlignment="1">
      <alignment vertical="center" wrapText="1"/>
    </xf>
    <xf numFmtId="0" fontId="43" fillId="5" borderId="65" xfId="0" applyFont="1" applyFill="1" applyBorder="1" applyAlignment="1">
      <alignment horizontal="left" vertical="center" wrapText="1"/>
    </xf>
    <xf numFmtId="0" fontId="5" fillId="3" borderId="32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12" borderId="0" xfId="0" applyFont="1" applyFill="1" applyBorder="1" applyAlignment="1">
      <alignment horizontal="center" vertical="center"/>
    </xf>
    <xf numFmtId="0" fontId="47" fillId="0" borderId="63" xfId="0" applyFont="1" applyBorder="1" applyAlignment="1" applyProtection="1">
      <alignment horizontal="center" vertical="center" wrapText="1"/>
      <protection locked="0"/>
    </xf>
    <xf numFmtId="0" fontId="46" fillId="19" borderId="54" xfId="0" applyFont="1" applyFill="1" applyBorder="1" applyAlignment="1">
      <alignment horizontal="center" vertical="center" wrapText="1"/>
    </xf>
    <xf numFmtId="0" fontId="46" fillId="19" borderId="69" xfId="0" applyFont="1" applyFill="1" applyBorder="1" applyAlignment="1">
      <alignment horizontal="center" vertical="center" wrapText="1"/>
    </xf>
    <xf numFmtId="0" fontId="46" fillId="21" borderId="40" xfId="0" applyFont="1" applyFill="1" applyBorder="1" applyAlignment="1">
      <alignment horizontal="center" vertical="center"/>
    </xf>
    <xf numFmtId="0" fontId="46" fillId="21" borderId="40" xfId="0" applyFont="1" applyFill="1" applyBorder="1" applyAlignment="1">
      <alignment horizontal="center" vertical="center" wrapText="1"/>
    </xf>
    <xf numFmtId="0" fontId="46" fillId="20" borderId="40" xfId="0" applyFont="1" applyFill="1" applyBorder="1" applyAlignment="1">
      <alignment horizontal="center" vertical="center" wrapText="1"/>
    </xf>
    <xf numFmtId="1" fontId="47" fillId="5" borderId="58" xfId="0" applyNumberFormat="1" applyFont="1" applyFill="1" applyBorder="1" applyAlignment="1" applyProtection="1">
      <alignment horizontal="center" vertical="center" wrapText="1"/>
    </xf>
    <xf numFmtId="0" fontId="46" fillId="22" borderId="55" xfId="0" applyFont="1" applyFill="1" applyBorder="1" applyAlignment="1">
      <alignment horizontal="center" vertical="center" wrapText="1"/>
    </xf>
    <xf numFmtId="0" fontId="46" fillId="23" borderId="55" xfId="0" applyFont="1" applyFill="1" applyBorder="1" applyAlignment="1">
      <alignment horizontal="center" vertical="center"/>
    </xf>
    <xf numFmtId="0" fontId="47" fillId="5" borderId="63" xfId="0" applyFont="1" applyFill="1" applyBorder="1" applyAlignment="1" applyProtection="1">
      <alignment horizontal="center" vertical="center" wrapText="1"/>
      <protection locked="0"/>
    </xf>
    <xf numFmtId="2" fontId="47" fillId="5" borderId="63" xfId="0" applyNumberFormat="1" applyFont="1" applyFill="1" applyBorder="1" applyAlignment="1" applyProtection="1">
      <alignment horizontal="center" vertical="center" wrapText="1"/>
    </xf>
    <xf numFmtId="0" fontId="48" fillId="2" borderId="0" xfId="0" applyFont="1" applyFill="1"/>
    <xf numFmtId="0" fontId="49" fillId="2" borderId="0" xfId="0" applyFont="1" applyFill="1"/>
    <xf numFmtId="14" fontId="1" fillId="5" borderId="54" xfId="0" applyNumberFormat="1" applyFont="1" applyFill="1" applyBorder="1" applyAlignment="1">
      <alignment horizontal="center" vertical="center" wrapText="1"/>
    </xf>
    <xf numFmtId="0" fontId="46" fillId="24" borderId="54" xfId="0" applyFont="1" applyFill="1" applyBorder="1" applyAlignment="1">
      <alignment horizontal="center" vertical="center" wrapText="1"/>
    </xf>
    <xf numFmtId="0" fontId="50" fillId="2" borderId="0" xfId="0" applyFont="1" applyFill="1" applyBorder="1" applyAlignment="1">
      <alignment vertical="center" wrapText="1"/>
    </xf>
    <xf numFmtId="0" fontId="51" fillId="2" borderId="0" xfId="0" applyFont="1" applyFill="1"/>
    <xf numFmtId="0" fontId="52" fillId="2" borderId="0" xfId="0" applyFont="1" applyFill="1"/>
    <xf numFmtId="0" fontId="46" fillId="26" borderId="54" xfId="0" applyFont="1" applyFill="1" applyBorder="1" applyAlignment="1">
      <alignment horizontal="center" vertical="center" wrapText="1"/>
    </xf>
    <xf numFmtId="0" fontId="46" fillId="25" borderId="54" xfId="0" applyFont="1" applyFill="1" applyBorder="1" applyAlignment="1">
      <alignment horizontal="center" vertical="center" wrapText="1"/>
    </xf>
    <xf numFmtId="0" fontId="18" fillId="6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justify" vertical="center"/>
    </xf>
    <xf numFmtId="0" fontId="53" fillId="0" borderId="0" xfId="0" applyFont="1"/>
    <xf numFmtId="0" fontId="0" fillId="2" borderId="31" xfId="0" applyFill="1" applyBorder="1"/>
    <xf numFmtId="0" fontId="0" fillId="2" borderId="31" xfId="0" applyFill="1" applyBorder="1" applyAlignment="1">
      <alignment wrapText="1"/>
    </xf>
    <xf numFmtId="0" fontId="12" fillId="5" borderId="65" xfId="0" applyFont="1" applyFill="1" applyBorder="1" applyAlignment="1">
      <alignment horizontal="left" vertical="center" wrapText="1"/>
    </xf>
    <xf numFmtId="14" fontId="9" fillId="2" borderId="54" xfId="0" applyNumberFormat="1" applyFont="1" applyFill="1" applyBorder="1" applyAlignment="1">
      <alignment horizontal="center" vertical="center" wrapText="1"/>
    </xf>
    <xf numFmtId="0" fontId="12" fillId="5" borderId="65" xfId="0" applyFont="1" applyFill="1" applyBorder="1" applyAlignment="1">
      <alignment horizontal="center" vertical="center" wrapText="1"/>
    </xf>
    <xf numFmtId="0" fontId="54" fillId="2" borderId="25" xfId="0" applyFont="1" applyFill="1" applyBorder="1" applyAlignment="1" applyProtection="1">
      <alignment vertical="center"/>
      <protection locked="0"/>
    </xf>
    <xf numFmtId="0" fontId="54" fillId="2" borderId="17" xfId="0" applyFont="1" applyFill="1" applyBorder="1" applyAlignment="1" applyProtection="1">
      <alignment vertical="center"/>
      <protection locked="0"/>
    </xf>
    <xf numFmtId="0" fontId="54" fillId="2" borderId="67" xfId="0" applyFont="1" applyFill="1" applyBorder="1" applyAlignment="1" applyProtection="1">
      <alignment vertical="center"/>
      <protection locked="0"/>
    </xf>
    <xf numFmtId="0" fontId="54" fillId="2" borderId="19" xfId="0" applyFont="1" applyFill="1" applyBorder="1" applyAlignment="1" applyProtection="1">
      <alignment vertical="center"/>
      <protection locked="0"/>
    </xf>
    <xf numFmtId="0" fontId="54" fillId="2" borderId="68" xfId="0" applyFont="1" applyFill="1" applyBorder="1" applyAlignment="1" applyProtection="1">
      <alignment vertical="center"/>
      <protection locked="0"/>
    </xf>
    <xf numFmtId="0" fontId="54" fillId="2" borderId="20" xfId="0" applyFont="1" applyFill="1" applyBorder="1" applyAlignment="1" applyProtection="1">
      <alignment vertical="center"/>
      <protection locked="0"/>
    </xf>
    <xf numFmtId="0" fontId="14" fillId="0" borderId="31" xfId="0" applyFont="1" applyFill="1" applyBorder="1" applyAlignment="1">
      <alignment horizontal="left" vertical="center" indent="1"/>
    </xf>
    <xf numFmtId="0" fontId="13" fillId="0" borderId="31" xfId="0" applyFont="1" applyFill="1" applyBorder="1" applyAlignment="1">
      <alignment horizontal="left" vertical="center" indent="1"/>
    </xf>
    <xf numFmtId="0" fontId="0" fillId="0" borderId="31" xfId="0" applyBorder="1" applyAlignment="1">
      <alignment horizontal="center"/>
    </xf>
    <xf numFmtId="0" fontId="0" fillId="0" borderId="31" xfId="0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4" fontId="12" fillId="0" borderId="65" xfId="0" applyNumberFormat="1" applyFont="1" applyBorder="1" applyAlignment="1">
      <alignment horizontal="center" vertical="center" wrapText="1"/>
    </xf>
    <xf numFmtId="0" fontId="19" fillId="27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9" fillId="28" borderId="0" xfId="0" applyFont="1" applyFill="1" applyAlignment="1">
      <alignment horizontal="center"/>
    </xf>
    <xf numFmtId="0" fontId="19" fillId="1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31" borderId="0" xfId="0" applyFont="1" applyFill="1" applyAlignment="1">
      <alignment horizontal="center"/>
    </xf>
    <xf numFmtId="0" fontId="26" fillId="2" borderId="49" xfId="0" applyFont="1" applyFill="1" applyBorder="1" applyAlignment="1">
      <alignment horizontal="center" vertical="center" wrapText="1"/>
    </xf>
    <xf numFmtId="0" fontId="26" fillId="2" borderId="50" xfId="0" applyFont="1" applyFill="1" applyBorder="1" applyAlignment="1">
      <alignment horizontal="center" vertical="center" wrapText="1"/>
    </xf>
    <xf numFmtId="0" fontId="26" fillId="4" borderId="48" xfId="0" applyFont="1" applyFill="1" applyBorder="1" applyAlignment="1">
      <alignment horizontal="center" vertical="center" wrapText="1"/>
    </xf>
    <xf numFmtId="0" fontId="26" fillId="4" borderId="49" xfId="0" applyFont="1" applyFill="1" applyBorder="1" applyAlignment="1">
      <alignment horizontal="center" vertical="center" wrapText="1"/>
    </xf>
    <xf numFmtId="0" fontId="30" fillId="4" borderId="15" xfId="0" applyFont="1" applyFill="1" applyBorder="1" applyAlignment="1" applyProtection="1">
      <alignment horizontal="left" vertical="center" wrapText="1"/>
      <protection locked="0"/>
    </xf>
    <xf numFmtId="0" fontId="30" fillId="4" borderId="47" xfId="0" applyFont="1" applyFill="1" applyBorder="1" applyAlignment="1" applyProtection="1">
      <alignment horizontal="left" vertical="center" wrapText="1"/>
      <protection locked="0"/>
    </xf>
    <xf numFmtId="0" fontId="30" fillId="2" borderId="15" xfId="0" applyFont="1" applyFill="1" applyBorder="1" applyAlignment="1" applyProtection="1">
      <alignment horizontal="left" vertical="center" wrapText="1"/>
      <protection locked="0"/>
    </xf>
    <xf numFmtId="0" fontId="30" fillId="2" borderId="47" xfId="0" applyFont="1" applyFill="1" applyBorder="1" applyAlignment="1" applyProtection="1">
      <alignment horizontal="left" vertical="center" wrapText="1"/>
      <protection locked="0"/>
    </xf>
    <xf numFmtId="0" fontId="30" fillId="2" borderId="53" xfId="0" applyFont="1" applyFill="1" applyBorder="1" applyAlignment="1" applyProtection="1">
      <alignment horizontal="left" vertical="center" wrapText="1"/>
      <protection locked="0"/>
    </xf>
    <xf numFmtId="0" fontId="30" fillId="2" borderId="52" xfId="0" applyFont="1" applyFill="1" applyBorder="1" applyAlignment="1" applyProtection="1">
      <alignment horizontal="left" vertical="center" wrapText="1"/>
      <protection locked="0"/>
    </xf>
    <xf numFmtId="0" fontId="38" fillId="2" borderId="46" xfId="0" applyFont="1" applyFill="1" applyBorder="1" applyAlignment="1" applyProtection="1">
      <alignment horizontal="left" vertical="center" wrapText="1"/>
      <protection locked="0"/>
    </xf>
    <xf numFmtId="0" fontId="38" fillId="2" borderId="45" xfId="0" applyFont="1" applyFill="1" applyBorder="1" applyAlignment="1" applyProtection="1">
      <alignment horizontal="left" vertical="center" wrapText="1"/>
      <protection locked="0"/>
    </xf>
    <xf numFmtId="0" fontId="38" fillId="2" borderId="0" xfId="0" applyFont="1" applyFill="1" applyAlignment="1" applyProtection="1">
      <alignment horizontal="left" vertical="center" wrapText="1"/>
      <protection locked="0"/>
    </xf>
    <xf numFmtId="0" fontId="38" fillId="2" borderId="47" xfId="0" applyFont="1" applyFill="1" applyBorder="1" applyAlignment="1" applyProtection="1">
      <alignment horizontal="left" vertical="center" wrapText="1"/>
      <protection locked="0"/>
    </xf>
    <xf numFmtId="0" fontId="0" fillId="18" borderId="0" xfId="0" applyFont="1" applyFill="1" applyBorder="1" applyAlignment="1">
      <alignment horizontal="center"/>
    </xf>
    <xf numFmtId="0" fontId="0" fillId="18" borderId="47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1" xfId="0" applyFill="1" applyBorder="1" applyAlignment="1">
      <alignment horizontal="center" vertical="center"/>
    </xf>
    <xf numFmtId="0" fontId="26" fillId="4" borderId="50" xfId="0" applyFont="1" applyFill="1" applyBorder="1" applyAlignment="1">
      <alignment horizontal="center" vertical="center" wrapText="1"/>
    </xf>
    <xf numFmtId="0" fontId="26" fillId="2" borderId="48" xfId="0" applyFont="1" applyFill="1" applyBorder="1" applyAlignment="1">
      <alignment horizontal="center" vertical="center" wrapText="1"/>
    </xf>
    <xf numFmtId="0" fontId="25" fillId="32" borderId="41" xfId="0" applyFont="1" applyFill="1" applyBorder="1" applyAlignment="1">
      <alignment horizontal="center" vertical="center" wrapText="1"/>
    </xf>
    <xf numFmtId="0" fontId="25" fillId="32" borderId="42" xfId="0" applyFont="1" applyFill="1" applyBorder="1" applyAlignment="1">
      <alignment horizontal="center" vertical="center" wrapText="1"/>
    </xf>
    <xf numFmtId="0" fontId="25" fillId="32" borderId="43" xfId="0" applyFont="1" applyFill="1" applyBorder="1" applyAlignment="1">
      <alignment horizontal="center" vertical="center" wrapText="1"/>
    </xf>
    <xf numFmtId="0" fontId="0" fillId="2" borderId="50" xfId="0" applyFill="1" applyBorder="1" applyAlignment="1">
      <alignment horizontal="left" vertical="center" wrapText="1"/>
    </xf>
    <xf numFmtId="0" fontId="0" fillId="2" borderId="51" xfId="0" applyFill="1" applyBorder="1" applyAlignment="1">
      <alignment horizontal="left" vertical="center" wrapText="1"/>
    </xf>
    <xf numFmtId="0" fontId="0" fillId="2" borderId="52" xfId="0" applyFill="1" applyBorder="1" applyAlignment="1">
      <alignment horizontal="left" vertical="center" wrapText="1"/>
    </xf>
    <xf numFmtId="0" fontId="44" fillId="6" borderId="48" xfId="0" applyFont="1" applyFill="1" applyBorder="1" applyAlignment="1">
      <alignment horizontal="center" vertical="center" wrapText="1"/>
    </xf>
    <xf numFmtId="0" fontId="44" fillId="6" borderId="46" xfId="0" applyFont="1" applyFill="1" applyBorder="1" applyAlignment="1">
      <alignment horizontal="center" vertical="center" wrapText="1"/>
    </xf>
    <xf numFmtId="0" fontId="44" fillId="6" borderId="45" xfId="0" applyFont="1" applyFill="1" applyBorder="1" applyAlignment="1">
      <alignment horizontal="center" vertical="center" wrapText="1"/>
    </xf>
    <xf numFmtId="0" fontId="38" fillId="4" borderId="0" xfId="0" applyFont="1" applyFill="1" applyAlignment="1" applyProtection="1">
      <alignment horizontal="left" vertical="center" wrapText="1"/>
      <protection locked="0"/>
    </xf>
    <xf numFmtId="0" fontId="39" fillId="4" borderId="47" xfId="0" applyFont="1" applyFill="1" applyBorder="1" applyAlignment="1" applyProtection="1">
      <alignment horizontal="left" vertical="center" wrapText="1"/>
      <protection locked="0"/>
    </xf>
    <xf numFmtId="0" fontId="39" fillId="2" borderId="47" xfId="0" applyFont="1" applyFill="1" applyBorder="1" applyAlignment="1" applyProtection="1">
      <alignment horizontal="left" vertical="center" wrapText="1"/>
      <protection locked="0"/>
    </xf>
    <xf numFmtId="0" fontId="5" fillId="18" borderId="59" xfId="0" applyFont="1" applyFill="1" applyBorder="1" applyAlignment="1">
      <alignment horizontal="center" vertical="center" wrapText="1"/>
    </xf>
    <xf numFmtId="0" fontId="5" fillId="18" borderId="60" xfId="0" applyFont="1" applyFill="1" applyBorder="1" applyAlignment="1">
      <alignment horizontal="center" vertical="center" wrapText="1"/>
    </xf>
    <xf numFmtId="0" fontId="5" fillId="18" borderId="61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center" vertical="center" wrapText="1"/>
    </xf>
    <xf numFmtId="0" fontId="13" fillId="0" borderId="20" xfId="0" applyFont="1" applyBorder="1"/>
    <xf numFmtId="0" fontId="5" fillId="3" borderId="32" xfId="0" applyFont="1" applyFill="1" applyBorder="1" applyAlignment="1">
      <alignment horizontal="center" vertical="center"/>
    </xf>
    <xf numFmtId="0" fontId="44" fillId="6" borderId="62" xfId="0" applyFont="1" applyFill="1" applyBorder="1" applyAlignment="1">
      <alignment horizontal="center" vertical="center" wrapText="1"/>
    </xf>
    <xf numFmtId="0" fontId="8" fillId="0" borderId="10" xfId="0" applyFont="1" applyBorder="1"/>
    <xf numFmtId="0" fontId="8" fillId="0" borderId="9" xfId="0" applyFont="1" applyBorder="1"/>
    <xf numFmtId="17" fontId="5" fillId="2" borderId="8" xfId="0" quotePrefix="1" applyNumberFormat="1" applyFont="1" applyFill="1" applyBorder="1" applyAlignment="1" applyProtection="1">
      <alignment horizontal="left" vertical="center"/>
      <protection locked="0"/>
    </xf>
    <xf numFmtId="0" fontId="40" fillId="0" borderId="10" xfId="0" applyFont="1" applyBorder="1"/>
    <xf numFmtId="0" fontId="5" fillId="10" borderId="13" xfId="0" applyFont="1" applyFill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0" fontId="8" fillId="0" borderId="0" xfId="0" applyFont="1"/>
    <xf numFmtId="0" fontId="8" fillId="0" borderId="6" xfId="0" applyFont="1" applyBorder="1"/>
    <xf numFmtId="0" fontId="5" fillId="2" borderId="7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/>
    <xf numFmtId="0" fontId="5" fillId="4" borderId="7" xfId="0" applyFont="1" applyFill="1" applyBorder="1" applyAlignment="1">
      <alignment horizontal="left" vertical="center"/>
    </xf>
    <xf numFmtId="0" fontId="40" fillId="4" borderId="0" xfId="0" applyFont="1" applyFill="1" applyBorder="1"/>
    <xf numFmtId="0" fontId="5" fillId="4" borderId="0" xfId="0" applyFont="1" applyFill="1" applyBorder="1" applyAlignment="1">
      <alignment horizontal="left" vertical="center"/>
    </xf>
    <xf numFmtId="0" fontId="44" fillId="6" borderId="0" xfId="0" applyFont="1" applyFill="1" applyBorder="1" applyAlignment="1">
      <alignment horizontal="center" vertical="center" wrapText="1"/>
    </xf>
    <xf numFmtId="0" fontId="44" fillId="6" borderId="47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31" fillId="0" borderId="10" xfId="0" applyFont="1" applyBorder="1"/>
    <xf numFmtId="0" fontId="21" fillId="11" borderId="13" xfId="0" applyFont="1" applyFill="1" applyBorder="1"/>
    <xf numFmtId="0" fontId="21" fillId="11" borderId="57" xfId="0" applyFont="1" applyFill="1" applyBorder="1"/>
    <xf numFmtId="0" fontId="31" fillId="4" borderId="0" xfId="0" applyFont="1" applyFill="1" applyBorder="1"/>
    <xf numFmtId="0" fontId="31" fillId="0" borderId="0" xfId="0" applyFont="1" applyBorder="1"/>
    <xf numFmtId="0" fontId="12" fillId="2" borderId="1" xfId="0" applyFont="1" applyFill="1" applyBorder="1" applyAlignment="1">
      <alignment horizontal="left" vertical="top" wrapText="1"/>
    </xf>
    <xf numFmtId="0" fontId="13" fillId="0" borderId="2" xfId="0" applyFont="1" applyBorder="1"/>
    <xf numFmtId="0" fontId="13" fillId="0" borderId="3" xfId="0" applyFont="1" applyBorder="1"/>
    <xf numFmtId="0" fontId="13" fillId="0" borderId="11" xfId="0" applyFont="1" applyBorder="1"/>
    <xf numFmtId="0" fontId="12" fillId="2" borderId="1" xfId="0" applyFont="1" applyFill="1" applyBorder="1" applyAlignment="1">
      <alignment horizontal="left" vertical="top"/>
    </xf>
    <xf numFmtId="0" fontId="4" fillId="12" borderId="14" xfId="0" applyFont="1" applyFill="1" applyBorder="1" applyAlignment="1">
      <alignment horizontal="center" vertical="center"/>
    </xf>
    <xf numFmtId="0" fontId="4" fillId="12" borderId="0" xfId="0" applyFont="1" applyFill="1" applyAlignment="1">
      <alignment horizontal="center" vertical="center"/>
    </xf>
    <xf numFmtId="0" fontId="21" fillId="12" borderId="0" xfId="0" applyFont="1" applyFill="1"/>
    <xf numFmtId="0" fontId="44" fillId="6" borderId="70" xfId="0" applyFont="1" applyFill="1" applyBorder="1" applyAlignment="1">
      <alignment horizontal="center" vertical="center" wrapText="1"/>
    </xf>
    <xf numFmtId="0" fontId="44" fillId="6" borderId="71" xfId="0" applyFont="1" applyFill="1" applyBorder="1" applyAlignment="1">
      <alignment horizontal="center" vertical="center" wrapText="1"/>
    </xf>
    <xf numFmtId="0" fontId="44" fillId="6" borderId="74" xfId="0" applyFont="1" applyFill="1" applyBorder="1" applyAlignment="1">
      <alignment horizontal="center" vertical="center" wrapText="1"/>
    </xf>
    <xf numFmtId="0" fontId="44" fillId="6" borderId="75" xfId="0" applyFont="1" applyFill="1" applyBorder="1" applyAlignment="1">
      <alignment horizontal="center" vertical="center" wrapText="1"/>
    </xf>
    <xf numFmtId="0" fontId="46" fillId="26" borderId="64" xfId="0" applyFont="1" applyFill="1" applyBorder="1" applyAlignment="1">
      <alignment horizontal="center" vertical="center" wrapText="1"/>
    </xf>
    <xf numFmtId="0" fontId="46" fillId="26" borderId="65" xfId="0" applyFont="1" applyFill="1" applyBorder="1" applyAlignment="1">
      <alignment horizontal="center" vertical="center" wrapText="1"/>
    </xf>
    <xf numFmtId="0" fontId="46" fillId="26" borderId="72" xfId="0" applyFont="1" applyFill="1" applyBorder="1" applyAlignment="1">
      <alignment horizontal="center" vertical="center" wrapText="1"/>
    </xf>
    <xf numFmtId="0" fontId="46" fillId="26" borderId="73" xfId="0" applyFont="1" applyFill="1" applyBorder="1" applyAlignment="1">
      <alignment horizontal="center" vertical="center" wrapText="1"/>
    </xf>
    <xf numFmtId="0" fontId="44" fillId="6" borderId="64" xfId="0" applyFont="1" applyFill="1" applyBorder="1" applyAlignment="1">
      <alignment horizontal="center" vertical="center" wrapText="1"/>
    </xf>
    <xf numFmtId="0" fontId="19" fillId="8" borderId="1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0" fontId="19" fillId="8" borderId="23" xfId="0" applyFont="1" applyFill="1" applyBorder="1" applyAlignment="1">
      <alignment horizontal="center" vertical="center"/>
    </xf>
    <xf numFmtId="0" fontId="19" fillId="8" borderId="24" xfId="0" applyFont="1" applyFill="1" applyBorder="1" applyAlignment="1">
      <alignment horizontal="center" vertical="center"/>
    </xf>
    <xf numFmtId="0" fontId="19" fillId="8" borderId="30" xfId="0" applyFont="1" applyFill="1" applyBorder="1" applyAlignment="1">
      <alignment horizontal="center" vertical="center"/>
    </xf>
    <xf numFmtId="0" fontId="19" fillId="8" borderId="25" xfId="0" applyFont="1" applyFill="1" applyBorder="1" applyAlignment="1">
      <alignment horizontal="center" vertical="center"/>
    </xf>
    <xf numFmtId="0" fontId="17" fillId="9" borderId="17" xfId="0" applyFont="1" applyFill="1" applyBorder="1" applyAlignment="1">
      <alignment horizontal="center" vertical="center" wrapText="1"/>
    </xf>
    <xf numFmtId="0" fontId="17" fillId="9" borderId="20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center" vertical="center" wrapText="1"/>
    </xf>
    <xf numFmtId="0" fontId="17" fillId="9" borderId="2" xfId="0" applyFont="1" applyFill="1" applyBorder="1" applyAlignment="1">
      <alignment horizontal="center" vertical="center" wrapText="1"/>
    </xf>
    <xf numFmtId="0" fontId="17" fillId="9" borderId="3" xfId="0" applyFont="1" applyFill="1" applyBorder="1" applyAlignment="1">
      <alignment horizontal="center" vertical="center" wrapText="1"/>
    </xf>
    <xf numFmtId="0" fontId="17" fillId="13" borderId="36" xfId="0" applyFont="1" applyFill="1" applyBorder="1" applyAlignment="1">
      <alignment horizontal="center"/>
    </xf>
    <xf numFmtId="0" fontId="0" fillId="13" borderId="37" xfId="0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7" borderId="33" xfId="0" applyFill="1" applyBorder="1" applyAlignment="1">
      <alignment horizontal="center" vertical="center" textRotation="90"/>
    </xf>
    <xf numFmtId="0" fontId="0" fillId="7" borderId="34" xfId="0" applyFill="1" applyBorder="1" applyAlignment="1">
      <alignment horizontal="center" vertical="center" textRotation="90"/>
    </xf>
    <xf numFmtId="0" fontId="0" fillId="7" borderId="35" xfId="0" applyFill="1" applyBorder="1" applyAlignment="1">
      <alignment horizontal="center" vertical="center" textRotation="90"/>
    </xf>
    <xf numFmtId="0" fontId="0" fillId="7" borderId="36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17" fillId="13" borderId="37" xfId="0" applyFont="1" applyFill="1" applyBorder="1" applyAlignment="1">
      <alignment horizontal="center"/>
    </xf>
    <xf numFmtId="0" fontId="17" fillId="13" borderId="38" xfId="0" applyFont="1" applyFill="1" applyBorder="1" applyAlignment="1">
      <alignment horizontal="center"/>
    </xf>
  </cellXfs>
  <cellStyles count="9">
    <cellStyle name="Hiperlink" xfId="3" builtinId="8" hidden="1"/>
    <cellStyle name="Hiperlink" xfId="5" builtinId="8" hidden="1"/>
    <cellStyle name="Hiperlink" xfId="7" builtinId="8" hidden="1"/>
    <cellStyle name="Hiperlink Visitado" xfId="4" builtinId="9" hidden="1"/>
    <cellStyle name="Hiperlink Visitado" xfId="6" builtinId="9" hidden="1"/>
    <cellStyle name="Hiperlink Visitado" xfId="8" builtinId="9" hidden="1"/>
    <cellStyle name="Normal" xfId="0" builtinId="0"/>
    <cellStyle name="Normal 3 2" xfId="1" xr:uid="{00000000-0005-0000-0000-000007000000}"/>
    <cellStyle name="Separador de milhares 10 2" xfId="2" xr:uid="{00000000-0005-0000-0000-000009000000}"/>
  </cellStyles>
  <dxfs count="36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669900"/>
        </patternFill>
      </fill>
    </dxf>
    <dxf>
      <fill>
        <patternFill>
          <bgColor rgb="FF336600"/>
        </patternFill>
      </fill>
    </dxf>
    <dxf>
      <fill>
        <patternFill>
          <bgColor rgb="FF008000"/>
        </patternFill>
      </fill>
    </dxf>
    <dxf>
      <fill>
        <patternFill>
          <bgColor rgb="FF99CC00"/>
        </patternFill>
      </fill>
    </dxf>
    <dxf>
      <font>
        <color rgb="FF006666"/>
      </font>
    </dxf>
    <dxf>
      <font>
        <color auto="1"/>
      </font>
      <fill>
        <patternFill>
          <fgColor rgb="FF92D050"/>
        </patternFill>
      </fill>
    </dxf>
    <dxf>
      <fill>
        <patternFill>
          <fgColor rgb="FF006666"/>
        </patternFill>
      </fill>
    </dxf>
    <dxf>
      <font>
        <color rgb="FF006666"/>
      </font>
    </dxf>
    <dxf>
      <font>
        <color auto="1"/>
      </font>
      <fill>
        <patternFill>
          <fgColor rgb="FF92D050"/>
        </patternFill>
      </fill>
    </dxf>
    <dxf>
      <fill>
        <patternFill>
          <fgColor rgb="FF006666"/>
        </patternFill>
      </fill>
    </dxf>
    <dxf>
      <font>
        <color rgb="FF006666"/>
      </font>
    </dxf>
    <dxf>
      <font>
        <color auto="1"/>
      </font>
      <fill>
        <patternFill>
          <fgColor rgb="FF92D050"/>
        </patternFill>
      </fill>
    </dxf>
    <dxf>
      <fill>
        <patternFill>
          <fgColor rgb="FF006666"/>
        </patternFill>
      </fill>
    </dxf>
    <dxf>
      <font>
        <color rgb="FF006666"/>
      </font>
    </dxf>
    <dxf>
      <font>
        <color auto="1"/>
      </font>
      <fill>
        <patternFill>
          <fgColor rgb="FF92D050"/>
        </patternFill>
      </fill>
    </dxf>
    <dxf>
      <fill>
        <patternFill>
          <fgColor rgb="FF006666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50"/>
        </patternFill>
      </fill>
    </dxf>
    <dxf>
      <font>
        <color rgb="FF006666"/>
      </font>
    </dxf>
    <dxf>
      <font>
        <color auto="1"/>
      </font>
      <fill>
        <patternFill>
          <fgColor rgb="FF92D050"/>
        </patternFill>
      </fill>
    </dxf>
    <dxf>
      <fill>
        <patternFill>
          <fgColor rgb="FF006666"/>
        </patternFill>
      </fill>
    </dxf>
    <dxf>
      <fill>
        <patternFill>
          <fgColor rgb="FF92D050"/>
        </patternFill>
      </fill>
    </dxf>
  </dxfs>
  <tableStyles count="0" defaultTableStyle="TableStyleMedium9" defaultPivotStyle="PivotStyleLight16"/>
  <colors>
    <mruColors>
      <color rgb="FF36AFCE"/>
      <color rgb="FF00B050"/>
      <color rgb="FFFF9900"/>
      <color rgb="FF0000FF"/>
      <color rgb="FF8BC145"/>
      <color rgb="FF85B294"/>
      <color rgb="FF3A4880"/>
      <color rgb="FFA7DCDB"/>
      <color rgb="FFD7BF60"/>
      <color rgb="FFA2CC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owerPivotData" Target="model/item.data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Risco Inerente</a:t>
            </a:r>
          </a:p>
        </c:rich>
      </c:tx>
      <c:layout>
        <c:manualLayout>
          <c:xMode val="edge"/>
          <c:yMode val="edge"/>
          <c:x val="0.36045122484689412"/>
          <c:y val="4.629629629629629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ED8-4605-A001-E9E5077D4A7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ED8-4605-A001-E9E5077D4A72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ED8-4605-A001-E9E5077D4A72}"/>
              </c:ext>
            </c:extLst>
          </c:dPt>
          <c:dPt>
            <c:idx val="3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ED8-4605-A001-E9E5077D4A72}"/>
              </c:ext>
            </c:extLst>
          </c:dPt>
          <c:dLbls>
            <c:dLbl>
              <c:idx val="0"/>
              <c:layout>
                <c:manualLayout>
                  <c:x val="5.331233595800515E-2"/>
                  <c:y val="3.81087780694077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D8-4605-A001-E9E5077D4A72}"/>
                </c:ext>
              </c:extLst>
            </c:dLbl>
            <c:dLbl>
              <c:idx val="1"/>
              <c:layout>
                <c:manualLayout>
                  <c:x val="0.19739785651793526"/>
                  <c:y val="-9.95082407079814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D8-4605-A001-E9E5077D4A72}"/>
                </c:ext>
              </c:extLst>
            </c:dLbl>
            <c:dLbl>
              <c:idx val="2"/>
              <c:layout>
                <c:manualLayout>
                  <c:x val="-2.6830708661417322E-2"/>
                  <c:y val="7.970523614927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D8-4605-A001-E9E5077D4A72}"/>
                </c:ext>
              </c:extLst>
            </c:dLbl>
            <c:dLbl>
              <c:idx val="3"/>
              <c:layout>
                <c:manualLayout>
                  <c:x val="2.3203412073490814E-2"/>
                  <c:y val="2.253207932341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D8-4605-A001-E9E5077D4A7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'Risco Inerente X Risco Residual'!$E$3:$E$6</c:f>
              <c:strCache>
                <c:ptCount val="4"/>
                <c:pt idx="0">
                  <c:v>Risco Crítico</c:v>
                </c:pt>
                <c:pt idx="1">
                  <c:v>Risco Alto</c:v>
                </c:pt>
                <c:pt idx="2">
                  <c:v>Risco Moderado</c:v>
                </c:pt>
                <c:pt idx="3">
                  <c:v>Risco Pequeno</c:v>
                </c:pt>
              </c:strCache>
            </c:strRef>
          </c:cat>
          <c:val>
            <c:numRef>
              <c:f>'Risco Inerente X Risco Residual'!$F$3:$F$6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D8-4605-A001-E9E5077D4A7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Risco Residual - 25/11/2020</a:t>
            </a:r>
          </a:p>
        </c:rich>
      </c:tx>
      <c:layout>
        <c:manualLayout>
          <c:xMode val="edge"/>
          <c:yMode val="edge"/>
          <c:x val="0.23822900262467192"/>
          <c:y val="4.62959979131522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480-43BA-8023-8A07CB4AB9CB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480-43BA-8023-8A07CB4AB9CB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480-43BA-8023-8A07CB4AB9CB}"/>
              </c:ext>
            </c:extLst>
          </c:dPt>
          <c:dPt>
            <c:idx val="3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480-43BA-8023-8A07CB4AB9CB}"/>
              </c:ext>
            </c:extLst>
          </c:dPt>
          <c:dLbls>
            <c:dLbl>
              <c:idx val="0"/>
              <c:layout>
                <c:manualLayout>
                  <c:x val="5.331233595800515E-2"/>
                  <c:y val="3.8108778069407779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80-43BA-8023-8A07CB4AB9CB}"/>
                </c:ext>
              </c:extLst>
            </c:dLbl>
            <c:dLbl>
              <c:idx val="1"/>
              <c:layout>
                <c:manualLayout>
                  <c:x val="0.19739785651793526"/>
                  <c:y val="-9.9508240707981407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480-43BA-8023-8A07CB4AB9CB}"/>
                </c:ext>
              </c:extLst>
            </c:dLbl>
            <c:dLbl>
              <c:idx val="2"/>
              <c:layout>
                <c:manualLayout>
                  <c:x val="-2.6830708661417322E-2"/>
                  <c:y val="7.970523614927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480-43BA-8023-8A07CB4AB9CB}"/>
                </c:ext>
              </c:extLst>
            </c:dLbl>
            <c:dLbl>
              <c:idx val="3"/>
              <c:layout>
                <c:manualLayout>
                  <c:x val="2.3203412073490814E-2"/>
                  <c:y val="2.2532079323417695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480-43BA-8023-8A07CB4AB9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'Risco Inerente X Risco Residual'!$E$20:$E$23</c:f>
              <c:strCache>
                <c:ptCount val="4"/>
                <c:pt idx="0">
                  <c:v>Risco Crítico</c:v>
                </c:pt>
                <c:pt idx="1">
                  <c:v>Risco Alto</c:v>
                </c:pt>
                <c:pt idx="2">
                  <c:v>Risco Moderado</c:v>
                </c:pt>
                <c:pt idx="3">
                  <c:v>Risco Pequeno</c:v>
                </c:pt>
              </c:strCache>
            </c:strRef>
          </c:cat>
          <c:val>
            <c:numRef>
              <c:f>'Risco Inerente X Risco Residual'!$F$20:$F$23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480-43BA-8023-8A07CB4AB9C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Risco Residual - 15/04/2021</a:t>
            </a:r>
          </a:p>
        </c:rich>
      </c:tx>
      <c:layout>
        <c:manualLayout>
          <c:xMode val="edge"/>
          <c:yMode val="edge"/>
          <c:x val="0.24378455818022748"/>
          <c:y val="4.629599791315226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23E-4BF1-90EA-D102F87B07F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23E-4BF1-90EA-D102F87B07F4}"/>
              </c:ext>
            </c:extLst>
          </c:dPt>
          <c:dPt>
            <c:idx val="2"/>
            <c:bubble3D val="0"/>
            <c:spPr>
              <a:solidFill>
                <a:schemeClr val="accent3">
                  <a:tint val="86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23E-4BF1-90EA-D102F87B07F4}"/>
              </c:ext>
            </c:extLst>
          </c:dPt>
          <c:dPt>
            <c:idx val="3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23E-4BF1-90EA-D102F87B07F4}"/>
              </c:ext>
            </c:extLst>
          </c:dPt>
          <c:dLbls>
            <c:dLbl>
              <c:idx val="0"/>
              <c:layout>
                <c:manualLayout>
                  <c:x val="2.8312335958005249E-2"/>
                  <c:y val="1.673480921048835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3E-4BF1-90EA-D102F87B07F4}"/>
                </c:ext>
              </c:extLst>
            </c:dLbl>
            <c:dLbl>
              <c:idx val="1"/>
              <c:layout>
                <c:manualLayout>
                  <c:x val="2.6575240594925633E-2"/>
                  <c:y val="-4.236789375258834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3E-4BF1-90EA-D102F87B07F4}"/>
                </c:ext>
              </c:extLst>
            </c:dLbl>
            <c:dLbl>
              <c:idx val="2"/>
              <c:layout>
                <c:manualLayout>
                  <c:x val="-2.6830708661417322E-2"/>
                  <c:y val="7.9705236149277461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3E-4BF1-90EA-D102F87B07F4}"/>
                </c:ext>
              </c:extLst>
            </c:dLbl>
            <c:dLbl>
              <c:idx val="3"/>
              <c:layout>
                <c:manualLayout>
                  <c:x val="-1.7965879265092119E-3"/>
                  <c:y val="6.5610872775219162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3E-4BF1-90EA-D102F87B07F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inEnd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'Risco Inerente X Risco Residual'!$E$37:$E$40</c:f>
              <c:strCache>
                <c:ptCount val="4"/>
                <c:pt idx="0">
                  <c:v>Risco Crítico</c:v>
                </c:pt>
                <c:pt idx="1">
                  <c:v>Risco Alto</c:v>
                </c:pt>
                <c:pt idx="2">
                  <c:v>Risco Moderado</c:v>
                </c:pt>
                <c:pt idx="3">
                  <c:v>Risco Pequeno</c:v>
                </c:pt>
              </c:strCache>
            </c:strRef>
          </c:cat>
          <c:val>
            <c:numRef>
              <c:f>'Risco Inerente X Risco Residual'!$F$37:$F$40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3E-4BF1-90EA-D102F87B07F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'Risco Inerente X Risco Residual'!$E$3:$E$6</c:f>
              <c:strCache>
                <c:ptCount val="4"/>
                <c:pt idx="0">
                  <c:v>Risco Crítico</c:v>
                </c:pt>
                <c:pt idx="1">
                  <c:v>Risco Alto</c:v>
                </c:pt>
                <c:pt idx="2">
                  <c:v>Risco Moderado</c:v>
                </c:pt>
                <c:pt idx="3">
                  <c:v>Risco Pequeno</c:v>
                </c:pt>
              </c:strCache>
            </c:strRef>
          </c:cat>
          <c:val>
            <c:numRef>
              <c:f>'Risco Inerente X Risco Residual'!$F$3:$F$6</c:f>
              <c:numCache>
                <c:formatCode>General</c:formatCode>
                <c:ptCount val="4"/>
                <c:pt idx="0">
                  <c:v>3</c:v>
                </c:pt>
                <c:pt idx="1">
                  <c:v>11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89F-4407-829E-64CEAED57C15}"/>
            </c:ext>
          </c:extLst>
        </c:ser>
        <c:ser>
          <c:idx val="1"/>
          <c:order val="1"/>
          <c:tx>
            <c:v>serie2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'Risco Inerente X Risco Residual'!$F$20:$F$23</c:f>
              <c:numCache>
                <c:formatCode>General</c:formatCode>
                <c:ptCount val="4"/>
                <c:pt idx="0">
                  <c:v>3</c:v>
                </c:pt>
                <c:pt idx="1">
                  <c:v>7</c:v>
                </c:pt>
                <c:pt idx="2">
                  <c:v>7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489F-4407-829E-64CEAED57C15}"/>
            </c:ext>
          </c:extLst>
        </c:ser>
        <c:ser>
          <c:idx val="2"/>
          <c:order val="2"/>
          <c:tx>
            <c:v>serie3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'Risco Inerente X Risco Residual'!$F$37:$F$40</c:f>
              <c:numCache>
                <c:formatCode>General</c:formatCode>
                <c:ptCount val="4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89F-4407-829E-64CEAED57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15486640"/>
        <c:axId val="310703888"/>
      </c:barChart>
      <c:catAx>
        <c:axId val="315486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0703888"/>
        <c:crosses val="autoZero"/>
        <c:auto val="1"/>
        <c:lblAlgn val="ctr"/>
        <c:lblOffset val="100"/>
        <c:noMultiLvlLbl val="0"/>
      </c:catAx>
      <c:valAx>
        <c:axId val="310703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5486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Evento</a:t>
            </a:r>
            <a:r>
              <a:rPr lang="pt-BR" baseline="0"/>
              <a:t> de Risco x Controles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C6-43CE-AA06-D1D3EF72BAE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C6-43CE-AA06-D1D3EF72BAE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390-4826-A95E-69638F01ED0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390-4826-A95E-69638F01ED07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390-4826-A95E-69638F01ED0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3DC6-43CE-AA06-D1D3EF72BAEB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390-4826-A95E-69638F01ED0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390-4826-A95E-69638F01ED0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390-4826-A95E-69638F01ED0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3DC6-43CE-AA06-D1D3EF72BAEB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3DC6-43CE-AA06-D1D3EF72BAEB}"/>
              </c:ext>
            </c:extLst>
          </c:dPt>
          <c:dLbls>
            <c:dLbl>
              <c:idx val="2"/>
              <c:layout>
                <c:manualLayout>
                  <c:x val="3.0686242344706911E-2"/>
                  <c:y val="9.3347185768445605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0-4826-A95E-69638F01ED07}"/>
                </c:ext>
              </c:extLst>
            </c:dLbl>
            <c:dLbl>
              <c:idx val="3"/>
              <c:layout>
                <c:manualLayout>
                  <c:x val="2.5591207349081366E-2"/>
                  <c:y val="3.8148877223680372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0-4826-A95E-69638F01ED07}"/>
                </c:ext>
              </c:extLst>
            </c:dLbl>
            <c:dLbl>
              <c:idx val="4"/>
              <c:layout>
                <c:manualLayout>
                  <c:x val="4.0692694663167106E-2"/>
                  <c:y val="-5.8213035870516183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0-4826-A95E-69638F01ED07}"/>
                </c:ext>
              </c:extLst>
            </c:dLbl>
            <c:dLbl>
              <c:idx val="6"/>
              <c:layout>
                <c:manualLayout>
                  <c:x val="-0.12232884951881015"/>
                  <c:y val="-4.942840478273549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0-4826-A95E-69638F01ED07}"/>
                </c:ext>
              </c:extLst>
            </c:dLbl>
            <c:dLbl>
              <c:idx val="7"/>
              <c:layout>
                <c:manualLayout>
                  <c:x val="-1.3726268591426071E-2"/>
                  <c:y val="-8.474409448818897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0-4826-A95E-69638F01ED07}"/>
                </c:ext>
              </c:extLst>
            </c:dLbl>
            <c:dLbl>
              <c:idx val="8"/>
              <c:layout>
                <c:manualLayout>
                  <c:x val="-1.8882327209098864E-2"/>
                  <c:y val="3.826990376202974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0-4826-A95E-69638F01ED0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'Riscos X Controles'!$F$16:$F$19</c:f>
              <c:strCache>
                <c:ptCount val="4"/>
                <c:pt idx="0">
                  <c:v>C01</c:v>
                </c:pt>
                <c:pt idx="1">
                  <c:v>C02</c:v>
                </c:pt>
                <c:pt idx="2">
                  <c:v>C03</c:v>
                </c:pt>
                <c:pt idx="3">
                  <c:v>C04</c:v>
                </c:pt>
              </c:strCache>
            </c:strRef>
          </c:cat>
          <c:val>
            <c:numRef>
              <c:f>'Riscos X Controles'!$G$16:$G$19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0-4826-A95E-69638F01ED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4136374</xdr:colOff>
      <xdr:row>0</xdr:row>
      <xdr:rowOff>190497</xdr:rowOff>
    </xdr:from>
    <xdr:to>
      <xdr:col>0</xdr:col>
      <xdr:colOff>4741491</xdr:colOff>
      <xdr:row>0</xdr:row>
      <xdr:rowOff>797716</xdr:rowOff>
    </xdr:to>
    <xdr:sp macro="" textlink="">
      <xdr:nvSpPr>
        <xdr:cNvPr id="3" name="Freeform 223">
          <a:extLst>
            <a:ext uri="{FF2B5EF4-FFF2-40B4-BE49-F238E27FC236}">
              <a16:creationId xmlns:a16="http://schemas.microsoft.com/office/drawing/2014/main" id="{BDEBE214-3192-4C91-B36E-D9E474528D21}"/>
            </a:ext>
          </a:extLst>
        </xdr:cNvPr>
        <xdr:cNvSpPr>
          <a:spLocks noChangeArrowheads="1"/>
        </xdr:cNvSpPr>
      </xdr:nvSpPr>
      <xdr:spPr bwMode="auto">
        <a:xfrm>
          <a:off x="4136374" y="190497"/>
          <a:ext cx="605117" cy="607219"/>
        </a:xfrm>
        <a:custGeom>
          <a:avLst/>
          <a:gdLst>
            <a:gd name="T0" fmla="*/ 1191 w 1192"/>
            <a:gd name="T1" fmla="*/ 600 h 1193"/>
            <a:gd name="T2" fmla="*/ 1191 w 1192"/>
            <a:gd name="T3" fmla="*/ 600 h 1193"/>
            <a:gd name="T4" fmla="*/ 592 w 1192"/>
            <a:gd name="T5" fmla="*/ 1192 h 1193"/>
            <a:gd name="T6" fmla="*/ 0 w 1192"/>
            <a:gd name="T7" fmla="*/ 600 h 1193"/>
            <a:gd name="T8" fmla="*/ 592 w 1192"/>
            <a:gd name="T9" fmla="*/ 0 h 1193"/>
            <a:gd name="T10" fmla="*/ 1191 w 1192"/>
            <a:gd name="T11" fmla="*/ 600 h 1193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1192" h="1193">
              <a:moveTo>
                <a:pt x="1191" y="600"/>
              </a:moveTo>
              <a:lnTo>
                <a:pt x="1191" y="600"/>
              </a:lnTo>
              <a:cubicBezTo>
                <a:pt x="1191" y="927"/>
                <a:pt x="918" y="1192"/>
                <a:pt x="592" y="1192"/>
              </a:cubicBezTo>
              <a:cubicBezTo>
                <a:pt x="265" y="1192"/>
                <a:pt x="0" y="927"/>
                <a:pt x="0" y="600"/>
              </a:cubicBezTo>
              <a:cubicBezTo>
                <a:pt x="0" y="265"/>
                <a:pt x="265" y="0"/>
                <a:pt x="592" y="0"/>
              </a:cubicBezTo>
              <a:cubicBezTo>
                <a:pt x="918" y="0"/>
                <a:pt x="1191" y="265"/>
                <a:pt x="1191" y="600"/>
              </a:cubicBezTo>
            </a:path>
          </a:pathLst>
        </a:custGeom>
        <a:solidFill>
          <a:srgbClr val="D7BF60"/>
        </a:solidFill>
        <a:ln>
          <a:solidFill>
            <a:schemeClr val="bg1"/>
          </a:solidFill>
        </a:ln>
        <a:effectLst/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621"/>
        </a:p>
      </xdr:txBody>
    </xdr:sp>
    <xdr:clientData/>
  </xdr:twoCellAnchor>
  <xdr:twoCellAnchor>
    <xdr:from>
      <xdr:col>0</xdr:col>
      <xdr:colOff>4174466</xdr:colOff>
      <xdr:row>0</xdr:row>
      <xdr:rowOff>71437</xdr:rowOff>
    </xdr:from>
    <xdr:to>
      <xdr:col>0</xdr:col>
      <xdr:colOff>4693866</xdr:colOff>
      <xdr:row>0</xdr:row>
      <xdr:rowOff>833437</xdr:rowOff>
    </xdr:to>
    <xdr:sp macro="" textlink="">
      <xdr:nvSpPr>
        <xdr:cNvPr id="4" name="CuadroTexto 815">
          <a:extLst>
            <a:ext uri="{FF2B5EF4-FFF2-40B4-BE49-F238E27FC236}">
              <a16:creationId xmlns:a16="http://schemas.microsoft.com/office/drawing/2014/main" id="{EACE70B2-79FD-411A-962E-DBC3A946EDE1}"/>
            </a:ext>
          </a:extLst>
        </xdr:cNvPr>
        <xdr:cNvSpPr txBox="1"/>
      </xdr:nvSpPr>
      <xdr:spPr>
        <a:xfrm>
          <a:off x="4174466" y="71437"/>
          <a:ext cx="519400" cy="762000"/>
        </a:xfrm>
        <a:prstGeom prst="rect">
          <a:avLst/>
        </a:prstGeom>
        <a:noFill/>
      </xdr:spPr>
      <xdr:txBody>
        <a:bodyPr wrap="square" rtlCol="0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000" b="1">
              <a:solidFill>
                <a:schemeClr val="bg1"/>
              </a:solidFill>
              <a:latin typeface="Lato Heavy" charset="0"/>
              <a:ea typeface="Lato Heavy" charset="0"/>
              <a:cs typeface="Lato Heavy" charset="0"/>
            </a:rPr>
            <a:t>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859995</xdr:colOff>
      <xdr:row>15</xdr:row>
      <xdr:rowOff>40133</xdr:rowOff>
    </xdr:from>
    <xdr:to>
      <xdr:col>2</xdr:col>
      <xdr:colOff>1642872</xdr:colOff>
      <xdr:row>15</xdr:row>
      <xdr:rowOff>770817</xdr:rowOff>
    </xdr:to>
    <xdr:sp macro="" textlink="">
      <xdr:nvSpPr>
        <xdr:cNvPr id="2" name="Freeform 225">
          <a:extLst>
            <a:ext uri="{FF2B5EF4-FFF2-40B4-BE49-F238E27FC236}">
              <a16:creationId xmlns:a16="http://schemas.microsoft.com/office/drawing/2014/main" id="{D215D48D-9BC0-4ECB-AC51-4B2E2D182609}"/>
            </a:ext>
          </a:extLst>
        </xdr:cNvPr>
        <xdr:cNvSpPr>
          <a:spLocks noChangeArrowheads="1"/>
        </xdr:cNvSpPr>
      </xdr:nvSpPr>
      <xdr:spPr bwMode="auto">
        <a:xfrm>
          <a:off x="6806316" y="40133"/>
          <a:ext cx="782877" cy="730684"/>
        </a:xfrm>
        <a:custGeom>
          <a:avLst/>
          <a:gdLst>
            <a:gd name="T0" fmla="*/ 1051 w 1335"/>
            <a:gd name="T1" fmla="*/ 1122 h 1335"/>
            <a:gd name="T2" fmla="*/ 1051 w 1335"/>
            <a:gd name="T3" fmla="*/ 1122 h 1335"/>
            <a:gd name="T4" fmla="*/ 212 w 1335"/>
            <a:gd name="T5" fmla="*/ 1051 h 1335"/>
            <a:gd name="T6" fmla="*/ 283 w 1335"/>
            <a:gd name="T7" fmla="*/ 212 h 1335"/>
            <a:gd name="T8" fmla="*/ 1122 w 1335"/>
            <a:gd name="T9" fmla="*/ 283 h 1335"/>
            <a:gd name="T10" fmla="*/ 1051 w 1335"/>
            <a:gd name="T11" fmla="*/ 1122 h 13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1335" h="1335">
              <a:moveTo>
                <a:pt x="1051" y="1122"/>
              </a:moveTo>
              <a:lnTo>
                <a:pt x="1051" y="1122"/>
              </a:lnTo>
              <a:cubicBezTo>
                <a:pt x="804" y="1334"/>
                <a:pt x="424" y="1299"/>
                <a:pt x="212" y="1051"/>
              </a:cubicBezTo>
              <a:cubicBezTo>
                <a:pt x="0" y="795"/>
                <a:pt x="35" y="424"/>
                <a:pt x="283" y="212"/>
              </a:cubicBezTo>
              <a:cubicBezTo>
                <a:pt x="530" y="0"/>
                <a:pt x="910" y="27"/>
                <a:pt x="1122" y="283"/>
              </a:cubicBezTo>
              <a:cubicBezTo>
                <a:pt x="1334" y="530"/>
                <a:pt x="1298" y="910"/>
                <a:pt x="1051" y="1122"/>
              </a:cubicBezTo>
            </a:path>
          </a:pathLst>
        </a:custGeom>
        <a:solidFill>
          <a:srgbClr val="A2CC81"/>
        </a:solidFill>
        <a:ln>
          <a:solidFill>
            <a:schemeClr val="bg1"/>
          </a:solidFill>
        </a:ln>
        <a:effectLst/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621">
            <a:highlight>
              <a:srgbClr val="A2CC81"/>
            </a:highlight>
          </a:endParaRPr>
        </a:p>
      </xdr:txBody>
    </xdr:sp>
    <xdr:clientData/>
  </xdr:twoCellAnchor>
  <xdr:twoCellAnchor>
    <xdr:from>
      <xdr:col>2</xdr:col>
      <xdr:colOff>1088358</xdr:colOff>
      <xdr:row>0</xdr:row>
      <xdr:rowOff>0</xdr:rowOff>
    </xdr:from>
    <xdr:to>
      <xdr:col>2</xdr:col>
      <xdr:colOff>1489698</xdr:colOff>
      <xdr:row>15</xdr:row>
      <xdr:rowOff>774636</xdr:rowOff>
    </xdr:to>
    <xdr:sp macro="" textlink="">
      <xdr:nvSpPr>
        <xdr:cNvPr id="3" name="CuadroTexto 843">
          <a:extLst>
            <a:ext uri="{FF2B5EF4-FFF2-40B4-BE49-F238E27FC236}">
              <a16:creationId xmlns:a16="http://schemas.microsoft.com/office/drawing/2014/main" id="{8F79B3F0-75A4-4BFC-87FC-A5EFFFC4C8AF}"/>
            </a:ext>
          </a:extLst>
        </xdr:cNvPr>
        <xdr:cNvSpPr txBox="1"/>
      </xdr:nvSpPr>
      <xdr:spPr>
        <a:xfrm>
          <a:off x="7034679" y="0"/>
          <a:ext cx="401340" cy="77463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000" b="1">
              <a:solidFill>
                <a:schemeClr val="bg1"/>
              </a:solidFill>
              <a:latin typeface="Lato Heavy" charset="0"/>
              <a:ea typeface="Lato Heavy" charset="0"/>
              <a:cs typeface="Lato Heavy" charset="0"/>
            </a:rPr>
            <a:t>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2179529</xdr:colOff>
      <xdr:row>0</xdr:row>
      <xdr:rowOff>0</xdr:rowOff>
    </xdr:from>
    <xdr:to>
      <xdr:col>3</xdr:col>
      <xdr:colOff>750148</xdr:colOff>
      <xdr:row>15</xdr:row>
      <xdr:rowOff>824059</xdr:rowOff>
    </xdr:to>
    <xdr:sp macro="" textlink="">
      <xdr:nvSpPr>
        <xdr:cNvPr id="2" name="Freeform 225">
          <a:extLst>
            <a:ext uri="{FF2B5EF4-FFF2-40B4-BE49-F238E27FC236}">
              <a16:creationId xmlns:a16="http://schemas.microsoft.com/office/drawing/2014/main" id="{243B11FD-C31C-47F8-839C-379F06FA39BD}"/>
            </a:ext>
          </a:extLst>
        </xdr:cNvPr>
        <xdr:cNvSpPr>
          <a:spLocks noChangeArrowheads="1"/>
        </xdr:cNvSpPr>
      </xdr:nvSpPr>
      <xdr:spPr bwMode="auto">
        <a:xfrm>
          <a:off x="7310739" y="0"/>
          <a:ext cx="782877" cy="824059"/>
        </a:xfrm>
        <a:custGeom>
          <a:avLst/>
          <a:gdLst>
            <a:gd name="T0" fmla="*/ 1051 w 1335"/>
            <a:gd name="T1" fmla="*/ 1122 h 1335"/>
            <a:gd name="T2" fmla="*/ 1051 w 1335"/>
            <a:gd name="T3" fmla="*/ 1122 h 1335"/>
            <a:gd name="T4" fmla="*/ 212 w 1335"/>
            <a:gd name="T5" fmla="*/ 1051 h 1335"/>
            <a:gd name="T6" fmla="*/ 283 w 1335"/>
            <a:gd name="T7" fmla="*/ 212 h 1335"/>
            <a:gd name="T8" fmla="*/ 1122 w 1335"/>
            <a:gd name="T9" fmla="*/ 283 h 1335"/>
            <a:gd name="T10" fmla="*/ 1051 w 1335"/>
            <a:gd name="T11" fmla="*/ 1122 h 13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1335" h="1335">
              <a:moveTo>
                <a:pt x="1051" y="1122"/>
              </a:moveTo>
              <a:lnTo>
                <a:pt x="1051" y="1122"/>
              </a:lnTo>
              <a:cubicBezTo>
                <a:pt x="804" y="1334"/>
                <a:pt x="424" y="1299"/>
                <a:pt x="212" y="1051"/>
              </a:cubicBezTo>
              <a:cubicBezTo>
                <a:pt x="0" y="795"/>
                <a:pt x="35" y="424"/>
                <a:pt x="283" y="212"/>
              </a:cubicBezTo>
              <a:cubicBezTo>
                <a:pt x="530" y="0"/>
                <a:pt x="910" y="27"/>
                <a:pt x="1122" y="283"/>
              </a:cubicBezTo>
              <a:cubicBezTo>
                <a:pt x="1334" y="530"/>
                <a:pt x="1298" y="910"/>
                <a:pt x="1051" y="1122"/>
              </a:cubicBezTo>
            </a:path>
          </a:pathLst>
        </a:custGeom>
        <a:solidFill>
          <a:srgbClr val="A7DCDB"/>
        </a:solidFill>
        <a:ln>
          <a:solidFill>
            <a:schemeClr val="bg1"/>
          </a:solidFill>
        </a:ln>
        <a:effectLst/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621">
            <a:highlight>
              <a:srgbClr val="A2CC81"/>
            </a:highlight>
          </a:endParaRPr>
        </a:p>
      </xdr:txBody>
    </xdr:sp>
    <xdr:clientData/>
  </xdr:twoCellAnchor>
  <xdr:twoCellAnchor>
    <xdr:from>
      <xdr:col>3</xdr:col>
      <xdr:colOff>200309</xdr:colOff>
      <xdr:row>0</xdr:row>
      <xdr:rowOff>5955</xdr:rowOff>
    </xdr:from>
    <xdr:to>
      <xdr:col>3</xdr:col>
      <xdr:colOff>601649</xdr:colOff>
      <xdr:row>16</xdr:row>
      <xdr:rowOff>13643</xdr:rowOff>
    </xdr:to>
    <xdr:sp macro="" textlink="">
      <xdr:nvSpPr>
        <xdr:cNvPr id="3" name="CuadroTexto 843">
          <a:extLst>
            <a:ext uri="{FF2B5EF4-FFF2-40B4-BE49-F238E27FC236}">
              <a16:creationId xmlns:a16="http://schemas.microsoft.com/office/drawing/2014/main" id="{CCD7621D-738A-487F-9DC5-1A23C697F19D}"/>
            </a:ext>
          </a:extLst>
        </xdr:cNvPr>
        <xdr:cNvSpPr txBox="1"/>
      </xdr:nvSpPr>
      <xdr:spPr>
        <a:xfrm>
          <a:off x="7543777" y="5955"/>
          <a:ext cx="401340" cy="86801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000" b="1">
              <a:solidFill>
                <a:schemeClr val="bg1"/>
              </a:solidFill>
              <a:latin typeface="Lato Heavy" charset="0"/>
              <a:ea typeface="Lato Heavy" charset="0"/>
              <a:cs typeface="Lato Heavy" charset="0"/>
            </a:rPr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1282040</xdr:colOff>
      <xdr:row>15</xdr:row>
      <xdr:rowOff>91470</xdr:rowOff>
    </xdr:from>
    <xdr:to>
      <xdr:col>2</xdr:col>
      <xdr:colOff>2062714</xdr:colOff>
      <xdr:row>15</xdr:row>
      <xdr:rowOff>822154</xdr:rowOff>
    </xdr:to>
    <xdr:sp macro="" textlink="">
      <xdr:nvSpPr>
        <xdr:cNvPr id="4" name="Freeform 225">
          <a:extLst>
            <a:ext uri="{FF2B5EF4-FFF2-40B4-BE49-F238E27FC236}">
              <a16:creationId xmlns:a16="http://schemas.microsoft.com/office/drawing/2014/main" id="{B971FCCF-C7E2-4D36-800F-984E4A0E4ECA}"/>
            </a:ext>
          </a:extLst>
        </xdr:cNvPr>
        <xdr:cNvSpPr>
          <a:spLocks noChangeArrowheads="1"/>
        </xdr:cNvSpPr>
      </xdr:nvSpPr>
      <xdr:spPr bwMode="auto">
        <a:xfrm>
          <a:off x="6711290" y="91470"/>
          <a:ext cx="780674" cy="730684"/>
        </a:xfrm>
        <a:custGeom>
          <a:avLst/>
          <a:gdLst>
            <a:gd name="T0" fmla="*/ 1051 w 1335"/>
            <a:gd name="T1" fmla="*/ 1122 h 1335"/>
            <a:gd name="T2" fmla="*/ 1051 w 1335"/>
            <a:gd name="T3" fmla="*/ 1122 h 1335"/>
            <a:gd name="T4" fmla="*/ 212 w 1335"/>
            <a:gd name="T5" fmla="*/ 1051 h 1335"/>
            <a:gd name="T6" fmla="*/ 283 w 1335"/>
            <a:gd name="T7" fmla="*/ 212 h 1335"/>
            <a:gd name="T8" fmla="*/ 1122 w 1335"/>
            <a:gd name="T9" fmla="*/ 283 h 1335"/>
            <a:gd name="T10" fmla="*/ 1051 w 1335"/>
            <a:gd name="T11" fmla="*/ 1122 h 13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1335" h="1335">
              <a:moveTo>
                <a:pt x="1051" y="1122"/>
              </a:moveTo>
              <a:lnTo>
                <a:pt x="1051" y="1122"/>
              </a:lnTo>
              <a:cubicBezTo>
                <a:pt x="804" y="1334"/>
                <a:pt x="424" y="1299"/>
                <a:pt x="212" y="1051"/>
              </a:cubicBezTo>
              <a:cubicBezTo>
                <a:pt x="0" y="795"/>
                <a:pt x="35" y="424"/>
                <a:pt x="283" y="212"/>
              </a:cubicBezTo>
              <a:cubicBezTo>
                <a:pt x="530" y="0"/>
                <a:pt x="910" y="27"/>
                <a:pt x="1122" y="283"/>
              </a:cubicBezTo>
              <a:cubicBezTo>
                <a:pt x="1334" y="530"/>
                <a:pt x="1298" y="910"/>
                <a:pt x="1051" y="1122"/>
              </a:cubicBezTo>
            </a:path>
          </a:pathLst>
        </a:custGeom>
        <a:solidFill>
          <a:srgbClr val="3A4880"/>
        </a:solidFill>
        <a:ln>
          <a:solidFill>
            <a:schemeClr val="bg1"/>
          </a:solidFill>
        </a:ln>
        <a:effectLst/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621">
            <a:highlight>
              <a:srgbClr val="A2CC81"/>
            </a:highlight>
          </a:endParaRPr>
        </a:p>
      </xdr:txBody>
    </xdr:sp>
    <xdr:clientData/>
  </xdr:twoCellAnchor>
  <xdr:twoCellAnchor>
    <xdr:from>
      <xdr:col>2</xdr:col>
      <xdr:colOff>1458680</xdr:colOff>
      <xdr:row>0</xdr:row>
      <xdr:rowOff>3712</xdr:rowOff>
    </xdr:from>
    <xdr:to>
      <xdr:col>2</xdr:col>
      <xdr:colOff>1853694</xdr:colOff>
      <xdr:row>15</xdr:row>
      <xdr:rowOff>778348</xdr:rowOff>
    </xdr:to>
    <xdr:sp macro="" textlink="">
      <xdr:nvSpPr>
        <xdr:cNvPr id="5" name="CuadroTexto 843">
          <a:extLst>
            <a:ext uri="{FF2B5EF4-FFF2-40B4-BE49-F238E27FC236}">
              <a16:creationId xmlns:a16="http://schemas.microsoft.com/office/drawing/2014/main" id="{9F3BE7DC-B384-4D48-BFD7-B4F890895870}"/>
            </a:ext>
          </a:extLst>
        </xdr:cNvPr>
        <xdr:cNvSpPr txBox="1"/>
      </xdr:nvSpPr>
      <xdr:spPr>
        <a:xfrm>
          <a:off x="6887930" y="3712"/>
          <a:ext cx="395014" cy="77463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000" b="1">
              <a:solidFill>
                <a:schemeClr val="bg1"/>
              </a:solidFill>
              <a:latin typeface="Lato Heavy" charset="0"/>
              <a:ea typeface="Lato Heavy" charset="0"/>
              <a:cs typeface="Lato Heavy" charset="0"/>
            </a:rPr>
            <a:t>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769722</xdr:colOff>
      <xdr:row>0</xdr:row>
      <xdr:rowOff>0</xdr:rowOff>
    </xdr:from>
    <xdr:to>
      <xdr:col>2</xdr:col>
      <xdr:colOff>1526110</xdr:colOff>
      <xdr:row>15</xdr:row>
      <xdr:rowOff>730684</xdr:rowOff>
    </xdr:to>
    <xdr:sp macro="" textlink="">
      <xdr:nvSpPr>
        <xdr:cNvPr id="5" name="Freeform 225">
          <a:extLst>
            <a:ext uri="{FF2B5EF4-FFF2-40B4-BE49-F238E27FC236}">
              <a16:creationId xmlns:a16="http://schemas.microsoft.com/office/drawing/2014/main" id="{80ACD3B4-AB64-4937-82FC-1C82C00DD503}"/>
            </a:ext>
          </a:extLst>
        </xdr:cNvPr>
        <xdr:cNvSpPr>
          <a:spLocks noChangeArrowheads="1"/>
        </xdr:cNvSpPr>
      </xdr:nvSpPr>
      <xdr:spPr bwMode="auto">
        <a:xfrm>
          <a:off x="7413990" y="0"/>
          <a:ext cx="756388" cy="730684"/>
        </a:xfrm>
        <a:custGeom>
          <a:avLst/>
          <a:gdLst>
            <a:gd name="T0" fmla="*/ 1051 w 1335"/>
            <a:gd name="T1" fmla="*/ 1122 h 1335"/>
            <a:gd name="T2" fmla="*/ 1051 w 1335"/>
            <a:gd name="T3" fmla="*/ 1122 h 1335"/>
            <a:gd name="T4" fmla="*/ 212 w 1335"/>
            <a:gd name="T5" fmla="*/ 1051 h 1335"/>
            <a:gd name="T6" fmla="*/ 283 w 1335"/>
            <a:gd name="T7" fmla="*/ 212 h 1335"/>
            <a:gd name="T8" fmla="*/ 1122 w 1335"/>
            <a:gd name="T9" fmla="*/ 283 h 1335"/>
            <a:gd name="T10" fmla="*/ 1051 w 1335"/>
            <a:gd name="T11" fmla="*/ 1122 h 13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1335" h="1335">
              <a:moveTo>
                <a:pt x="1051" y="1122"/>
              </a:moveTo>
              <a:lnTo>
                <a:pt x="1051" y="1122"/>
              </a:lnTo>
              <a:cubicBezTo>
                <a:pt x="804" y="1334"/>
                <a:pt x="424" y="1299"/>
                <a:pt x="212" y="1051"/>
              </a:cubicBezTo>
              <a:cubicBezTo>
                <a:pt x="0" y="795"/>
                <a:pt x="35" y="424"/>
                <a:pt x="283" y="212"/>
              </a:cubicBezTo>
              <a:cubicBezTo>
                <a:pt x="530" y="0"/>
                <a:pt x="910" y="27"/>
                <a:pt x="1122" y="283"/>
              </a:cubicBezTo>
              <a:cubicBezTo>
                <a:pt x="1334" y="530"/>
                <a:pt x="1298" y="910"/>
                <a:pt x="1051" y="1122"/>
              </a:cubicBezTo>
            </a:path>
          </a:pathLst>
        </a:custGeom>
        <a:solidFill>
          <a:srgbClr val="85B294"/>
        </a:solidFill>
        <a:ln>
          <a:solidFill>
            <a:schemeClr val="bg1"/>
          </a:solidFill>
        </a:ln>
        <a:effectLst/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621">
            <a:highlight>
              <a:srgbClr val="A2CC81"/>
            </a:highlight>
          </a:endParaRPr>
        </a:p>
      </xdr:txBody>
    </xdr:sp>
    <xdr:clientData/>
  </xdr:twoCellAnchor>
  <xdr:twoCellAnchor>
    <xdr:from>
      <xdr:col>2</xdr:col>
      <xdr:colOff>678043</xdr:colOff>
      <xdr:row>0</xdr:row>
      <xdr:rowOff>0</xdr:rowOff>
    </xdr:from>
    <xdr:to>
      <xdr:col>2</xdr:col>
      <xdr:colOff>1666192</xdr:colOff>
      <xdr:row>15</xdr:row>
      <xdr:rowOff>774636</xdr:rowOff>
    </xdr:to>
    <xdr:sp macro="" textlink="">
      <xdr:nvSpPr>
        <xdr:cNvPr id="6" name="CuadroTexto 843">
          <a:extLst>
            <a:ext uri="{FF2B5EF4-FFF2-40B4-BE49-F238E27FC236}">
              <a16:creationId xmlns:a16="http://schemas.microsoft.com/office/drawing/2014/main" id="{FCFCAD85-CFB2-43B4-A408-522E4955A4E1}"/>
            </a:ext>
          </a:extLst>
        </xdr:cNvPr>
        <xdr:cNvSpPr txBox="1"/>
      </xdr:nvSpPr>
      <xdr:spPr>
        <a:xfrm>
          <a:off x="7322311" y="0"/>
          <a:ext cx="988149" cy="77463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000" b="1">
              <a:solidFill>
                <a:schemeClr val="bg1"/>
              </a:solidFill>
              <a:latin typeface="Lato Heavy" charset="0"/>
              <a:ea typeface="Lato Heavy" charset="0"/>
              <a:cs typeface="Lato Heavy" charset="0"/>
            </a:rPr>
            <a:t>5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885908</xdr:colOff>
      <xdr:row>0</xdr:row>
      <xdr:rowOff>12919</xdr:rowOff>
    </xdr:from>
    <xdr:to>
      <xdr:col>2</xdr:col>
      <xdr:colOff>1668785</xdr:colOff>
      <xdr:row>15</xdr:row>
      <xdr:rowOff>743603</xdr:rowOff>
    </xdr:to>
    <xdr:sp macro="" textlink="">
      <xdr:nvSpPr>
        <xdr:cNvPr id="2" name="Freeform 225">
          <a:extLst>
            <a:ext uri="{FF2B5EF4-FFF2-40B4-BE49-F238E27FC236}">
              <a16:creationId xmlns:a16="http://schemas.microsoft.com/office/drawing/2014/main" id="{22CB9365-E21E-499B-99ED-E8CAA7C1D034}"/>
            </a:ext>
          </a:extLst>
        </xdr:cNvPr>
        <xdr:cNvSpPr>
          <a:spLocks noChangeArrowheads="1"/>
        </xdr:cNvSpPr>
      </xdr:nvSpPr>
      <xdr:spPr bwMode="auto">
        <a:xfrm>
          <a:off x="6301551" y="12919"/>
          <a:ext cx="782877" cy="730684"/>
        </a:xfrm>
        <a:custGeom>
          <a:avLst/>
          <a:gdLst>
            <a:gd name="T0" fmla="*/ 1051 w 1335"/>
            <a:gd name="T1" fmla="*/ 1122 h 1335"/>
            <a:gd name="T2" fmla="*/ 1051 w 1335"/>
            <a:gd name="T3" fmla="*/ 1122 h 1335"/>
            <a:gd name="T4" fmla="*/ 212 w 1335"/>
            <a:gd name="T5" fmla="*/ 1051 h 1335"/>
            <a:gd name="T6" fmla="*/ 283 w 1335"/>
            <a:gd name="T7" fmla="*/ 212 h 1335"/>
            <a:gd name="T8" fmla="*/ 1122 w 1335"/>
            <a:gd name="T9" fmla="*/ 283 h 1335"/>
            <a:gd name="T10" fmla="*/ 1051 w 1335"/>
            <a:gd name="T11" fmla="*/ 1122 h 13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1335" h="1335">
              <a:moveTo>
                <a:pt x="1051" y="1122"/>
              </a:moveTo>
              <a:lnTo>
                <a:pt x="1051" y="1122"/>
              </a:lnTo>
              <a:cubicBezTo>
                <a:pt x="804" y="1334"/>
                <a:pt x="424" y="1299"/>
                <a:pt x="212" y="1051"/>
              </a:cubicBezTo>
              <a:cubicBezTo>
                <a:pt x="0" y="795"/>
                <a:pt x="35" y="424"/>
                <a:pt x="283" y="212"/>
              </a:cubicBezTo>
              <a:cubicBezTo>
                <a:pt x="530" y="0"/>
                <a:pt x="910" y="27"/>
                <a:pt x="1122" y="283"/>
              </a:cubicBezTo>
              <a:cubicBezTo>
                <a:pt x="1334" y="530"/>
                <a:pt x="1298" y="910"/>
                <a:pt x="1051" y="1122"/>
              </a:cubicBezTo>
            </a:path>
          </a:pathLst>
        </a:custGeom>
        <a:solidFill>
          <a:srgbClr val="8BC145"/>
        </a:solidFill>
        <a:ln>
          <a:solidFill>
            <a:schemeClr val="bg1"/>
          </a:solidFill>
        </a:ln>
        <a:effectLst/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621">
            <a:highlight>
              <a:srgbClr val="A2CC81"/>
            </a:highlight>
          </a:endParaRPr>
        </a:p>
      </xdr:txBody>
    </xdr:sp>
    <xdr:clientData/>
  </xdr:twoCellAnchor>
  <xdr:twoCellAnchor>
    <xdr:from>
      <xdr:col>2</xdr:col>
      <xdr:colOff>1072858</xdr:colOff>
      <xdr:row>0</xdr:row>
      <xdr:rowOff>0</xdr:rowOff>
    </xdr:from>
    <xdr:to>
      <xdr:col>2</xdr:col>
      <xdr:colOff>1474198</xdr:colOff>
      <xdr:row>15</xdr:row>
      <xdr:rowOff>774636</xdr:rowOff>
    </xdr:to>
    <xdr:sp macro="" textlink="">
      <xdr:nvSpPr>
        <xdr:cNvPr id="3" name="CuadroTexto 843">
          <a:extLst>
            <a:ext uri="{FF2B5EF4-FFF2-40B4-BE49-F238E27FC236}">
              <a16:creationId xmlns:a16="http://schemas.microsoft.com/office/drawing/2014/main" id="{6F664F87-5DD9-42B6-B8B8-478E30A87FB8}"/>
            </a:ext>
          </a:extLst>
        </xdr:cNvPr>
        <xdr:cNvSpPr txBox="1"/>
      </xdr:nvSpPr>
      <xdr:spPr>
        <a:xfrm>
          <a:off x="6488501" y="0"/>
          <a:ext cx="401340" cy="77463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000" b="1">
              <a:solidFill>
                <a:schemeClr val="bg1"/>
              </a:solidFill>
              <a:latin typeface="Lato Heavy" charset="0"/>
              <a:ea typeface="Lato Heavy" charset="0"/>
              <a:cs typeface="Lato Heavy" charset="0"/>
            </a:rPr>
            <a:t>6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155949</xdr:colOff>
      <xdr:row>15</xdr:row>
      <xdr:rowOff>154059</xdr:rowOff>
    </xdr:from>
    <xdr:to>
      <xdr:col>3</xdr:col>
      <xdr:colOff>943496</xdr:colOff>
      <xdr:row>15</xdr:row>
      <xdr:rowOff>884743</xdr:rowOff>
    </xdr:to>
    <xdr:sp macro="" textlink="">
      <xdr:nvSpPr>
        <xdr:cNvPr id="2" name="Freeform 225">
          <a:extLst>
            <a:ext uri="{FF2B5EF4-FFF2-40B4-BE49-F238E27FC236}">
              <a16:creationId xmlns:a16="http://schemas.microsoft.com/office/drawing/2014/main" id="{AB2E4A09-1944-403C-BEDA-DFB9D632C087}"/>
            </a:ext>
          </a:extLst>
        </xdr:cNvPr>
        <xdr:cNvSpPr>
          <a:spLocks noChangeArrowheads="1"/>
        </xdr:cNvSpPr>
      </xdr:nvSpPr>
      <xdr:spPr bwMode="auto">
        <a:xfrm>
          <a:off x="6220199" y="154059"/>
          <a:ext cx="787547" cy="730684"/>
        </a:xfrm>
        <a:custGeom>
          <a:avLst/>
          <a:gdLst>
            <a:gd name="T0" fmla="*/ 1051 w 1335"/>
            <a:gd name="T1" fmla="*/ 1122 h 1335"/>
            <a:gd name="T2" fmla="*/ 1051 w 1335"/>
            <a:gd name="T3" fmla="*/ 1122 h 1335"/>
            <a:gd name="T4" fmla="*/ 212 w 1335"/>
            <a:gd name="T5" fmla="*/ 1051 h 1335"/>
            <a:gd name="T6" fmla="*/ 283 w 1335"/>
            <a:gd name="T7" fmla="*/ 212 h 1335"/>
            <a:gd name="T8" fmla="*/ 1122 w 1335"/>
            <a:gd name="T9" fmla="*/ 283 h 1335"/>
            <a:gd name="T10" fmla="*/ 1051 w 1335"/>
            <a:gd name="T11" fmla="*/ 1122 h 133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  <a:cxn ang="0">
              <a:pos x="T8" y="T9"/>
            </a:cxn>
            <a:cxn ang="0">
              <a:pos x="T10" y="T11"/>
            </a:cxn>
          </a:cxnLst>
          <a:rect l="0" t="0" r="r" b="b"/>
          <a:pathLst>
            <a:path w="1335" h="1335">
              <a:moveTo>
                <a:pt x="1051" y="1122"/>
              </a:moveTo>
              <a:lnTo>
                <a:pt x="1051" y="1122"/>
              </a:lnTo>
              <a:cubicBezTo>
                <a:pt x="804" y="1334"/>
                <a:pt x="424" y="1299"/>
                <a:pt x="212" y="1051"/>
              </a:cubicBezTo>
              <a:cubicBezTo>
                <a:pt x="0" y="795"/>
                <a:pt x="35" y="424"/>
                <a:pt x="283" y="212"/>
              </a:cubicBezTo>
              <a:cubicBezTo>
                <a:pt x="530" y="0"/>
                <a:pt x="910" y="27"/>
                <a:pt x="1122" y="283"/>
              </a:cubicBezTo>
              <a:cubicBezTo>
                <a:pt x="1334" y="530"/>
                <a:pt x="1298" y="910"/>
                <a:pt x="1051" y="1122"/>
              </a:cubicBezTo>
            </a:path>
          </a:pathLst>
        </a:custGeom>
        <a:solidFill>
          <a:srgbClr val="36AFCE"/>
        </a:solidFill>
        <a:ln>
          <a:solidFill>
            <a:schemeClr val="bg1"/>
          </a:solidFill>
        </a:ln>
        <a:effectLst/>
      </xdr:spPr>
      <xdr:txBody>
        <a:bodyPr wrap="square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s-MX" sz="1621">
            <a:highlight>
              <a:srgbClr val="A2CC81"/>
            </a:highlight>
          </a:endParaRPr>
        </a:p>
      </xdr:txBody>
    </xdr:sp>
    <xdr:clientData/>
  </xdr:twoCellAnchor>
  <xdr:twoCellAnchor>
    <xdr:from>
      <xdr:col>3</xdr:col>
      <xdr:colOff>356906</xdr:colOff>
      <xdr:row>15</xdr:row>
      <xdr:rowOff>127934</xdr:rowOff>
    </xdr:from>
    <xdr:to>
      <xdr:col>3</xdr:col>
      <xdr:colOff>762916</xdr:colOff>
      <xdr:row>15</xdr:row>
      <xdr:rowOff>902570</xdr:rowOff>
    </xdr:to>
    <xdr:sp macro="" textlink="">
      <xdr:nvSpPr>
        <xdr:cNvPr id="3" name="CuadroTexto 843">
          <a:extLst>
            <a:ext uri="{FF2B5EF4-FFF2-40B4-BE49-F238E27FC236}">
              <a16:creationId xmlns:a16="http://schemas.microsoft.com/office/drawing/2014/main" id="{4DD96755-A7CC-40A8-B514-26F1D7BB5B58}"/>
            </a:ext>
          </a:extLst>
        </xdr:cNvPr>
        <xdr:cNvSpPr txBox="1"/>
      </xdr:nvSpPr>
      <xdr:spPr>
        <a:xfrm>
          <a:off x="6421156" y="127934"/>
          <a:ext cx="406010" cy="774636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US" sz="4000" b="1">
              <a:solidFill>
                <a:schemeClr val="bg1"/>
              </a:solidFill>
              <a:latin typeface="Lato Heavy" charset="0"/>
              <a:ea typeface="Lato Heavy" charset="0"/>
              <a:cs typeface="Lato Heavy" charset="0"/>
            </a:rPr>
            <a:t>7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157162</xdr:colOff>
      <xdr:row>1</xdr:row>
      <xdr:rowOff>171450</xdr:rowOff>
    </xdr:from>
    <xdr:to>
      <xdr:col>13</xdr:col>
      <xdr:colOff>461962</xdr:colOff>
      <xdr:row>17</xdr:row>
      <xdr:rowOff>71437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87891C7-9824-4647-8EC4-78BFB26C1D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133350</xdr:colOff>
      <xdr:row>19</xdr:row>
      <xdr:rowOff>0</xdr:rowOff>
    </xdr:from>
    <xdr:to>
      <xdr:col>13</xdr:col>
      <xdr:colOff>438150</xdr:colOff>
      <xdr:row>34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F8787CF-8E47-43B5-879C-720E63584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95250</xdr:colOff>
      <xdr:row>35</xdr:row>
      <xdr:rowOff>159080</xdr:rowOff>
    </xdr:from>
    <xdr:to>
      <xdr:col>13</xdr:col>
      <xdr:colOff>400050</xdr:colOff>
      <xdr:row>51</xdr:row>
      <xdr:rowOff>59067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0D8879C-8402-4ADA-81EB-36851EEA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43913</xdr:colOff>
      <xdr:row>1</xdr:row>
      <xdr:rowOff>63745</xdr:rowOff>
    </xdr:from>
    <xdr:to>
      <xdr:col>32</xdr:col>
      <xdr:colOff>356508</xdr:colOff>
      <xdr:row>35</xdr:row>
      <xdr:rowOff>24493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1F31A7D-FC95-43A2-9089-10815401670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10</xdr:row>
      <xdr:rowOff>71437</xdr:rowOff>
    </xdr:from>
    <xdr:to>
      <xdr:col>17</xdr:col>
      <xdr:colOff>228600</xdr:colOff>
      <xdr:row>28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498AC60-DF91-4F78-8AF4-30B82F70AD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K36"/>
  <sheetViews>
    <sheetView tabSelected="1" zoomScale="66" zoomScaleNormal="66" zoomScalePageLayoutView="120" workbookViewId="0">
      <pane ySplit="2" topLeftCell="A3" activePane="bottomLeft" state="frozen"/>
      <selection pane="bottomLeft" activeCell="A11" sqref="A11:C11"/>
    </sheetView>
  </sheetViews>
  <sheetFormatPr defaultColWidth="8.85546875" defaultRowHeight="15"/>
  <cols>
    <col min="1" max="1" width="71.140625" style="47" customWidth="1"/>
    <col min="2" max="2" width="37.7109375" style="47" customWidth="1"/>
    <col min="3" max="3" width="80.7109375" style="47" customWidth="1"/>
    <col min="4" max="4" width="9.7109375" style="47" customWidth="1"/>
    <col min="5" max="5" width="14.140625" style="47" hidden="1" customWidth="1"/>
    <col min="6" max="6" width="14.7109375" style="47" hidden="1" customWidth="1"/>
    <col min="7" max="7" width="10.42578125" style="47" hidden="1" customWidth="1"/>
    <col min="8" max="10" width="0" style="47" hidden="1" customWidth="1"/>
    <col min="11" max="11" width="18" style="47" hidden="1" customWidth="1"/>
    <col min="12" max="16384" width="8.85546875" style="47"/>
  </cols>
  <sheetData>
    <row r="1" spans="1:11" s="70" customFormat="1" ht="72" customHeight="1" thickTop="1">
      <c r="A1" s="260" t="s">
        <v>113</v>
      </c>
      <c r="B1" s="261"/>
      <c r="C1" s="262"/>
    </row>
    <row r="2" spans="1:11" ht="30.75" customHeight="1">
      <c r="A2" s="266" t="s">
        <v>119</v>
      </c>
      <c r="B2" s="267"/>
      <c r="C2" s="268"/>
      <c r="D2" s="45"/>
    </row>
    <row r="3" spans="1:11" ht="24" customHeight="1">
      <c r="A3" s="98" t="s">
        <v>120</v>
      </c>
      <c r="B3" s="246" t="s">
        <v>142</v>
      </c>
      <c r="C3" s="265"/>
      <c r="D3" s="42"/>
    </row>
    <row r="4" spans="1:11" ht="24.75" customHeight="1">
      <c r="A4" s="97" t="s">
        <v>71</v>
      </c>
      <c r="B4" s="263" t="s">
        <v>126</v>
      </c>
      <c r="C4" s="264"/>
      <c r="D4" s="42"/>
    </row>
    <row r="5" spans="1:11" ht="24" customHeight="1">
      <c r="A5" s="98" t="s">
        <v>121</v>
      </c>
      <c r="B5" s="246" t="s">
        <v>122</v>
      </c>
      <c r="C5" s="265"/>
      <c r="D5" s="30"/>
    </row>
    <row r="6" spans="1:11" ht="24" customHeight="1">
      <c r="A6" s="97" t="s">
        <v>64</v>
      </c>
      <c r="B6" s="263" t="s">
        <v>137</v>
      </c>
      <c r="C6" s="264"/>
      <c r="D6" s="30"/>
    </row>
    <row r="7" spans="1:11" ht="24" customHeight="1">
      <c r="A7" s="98" t="s">
        <v>123</v>
      </c>
      <c r="B7" s="246" t="s">
        <v>143</v>
      </c>
      <c r="C7" s="265"/>
      <c r="D7" s="31"/>
      <c r="J7" s="251" t="s">
        <v>84</v>
      </c>
      <c r="K7" s="251"/>
    </row>
    <row r="8" spans="1:11" ht="24" customHeight="1">
      <c r="A8" s="99" t="s">
        <v>65</v>
      </c>
      <c r="B8" s="263" t="s">
        <v>125</v>
      </c>
      <c r="C8" s="264"/>
      <c r="D8" s="46"/>
      <c r="E8" s="250" t="s">
        <v>82</v>
      </c>
      <c r="F8" s="250"/>
      <c r="G8" s="250" t="s">
        <v>83</v>
      </c>
      <c r="H8" s="250"/>
      <c r="J8" s="251"/>
      <c r="K8" s="251"/>
    </row>
    <row r="9" spans="1:11" ht="24" customHeight="1" thickBot="1">
      <c r="A9" s="98" t="s">
        <v>124</v>
      </c>
      <c r="B9" s="246" t="s">
        <v>144</v>
      </c>
      <c r="C9" s="265"/>
      <c r="D9" s="31"/>
      <c r="J9" s="48">
        <v>3</v>
      </c>
      <c r="K9" s="50" t="s">
        <v>85</v>
      </c>
    </row>
    <row r="10" spans="1:11" ht="16.5" thickTop="1">
      <c r="A10" s="178" t="s">
        <v>66</v>
      </c>
      <c r="B10" s="179"/>
      <c r="C10" s="180"/>
      <c r="D10" s="37"/>
      <c r="E10" s="48" t="s">
        <v>79</v>
      </c>
      <c r="F10" s="49" t="s">
        <v>80</v>
      </c>
      <c r="G10" s="43" t="s">
        <v>81</v>
      </c>
      <c r="H10" s="48" t="s">
        <v>80</v>
      </c>
      <c r="J10" s="48">
        <v>1</v>
      </c>
      <c r="K10" s="50" t="s">
        <v>86</v>
      </c>
    </row>
    <row r="11" spans="1:11" ht="116.25" customHeight="1" thickBot="1">
      <c r="A11" s="257" t="s">
        <v>215</v>
      </c>
      <c r="B11" s="258"/>
      <c r="C11" s="259"/>
      <c r="D11" s="36"/>
    </row>
    <row r="12" spans="1:11" ht="36.75" customHeight="1" thickTop="1" thickBot="1">
      <c r="A12" s="254" t="s">
        <v>67</v>
      </c>
      <c r="B12" s="255"/>
      <c r="C12" s="256"/>
      <c r="E12" s="44" t="s">
        <v>77</v>
      </c>
      <c r="F12" s="44" t="s">
        <v>78</v>
      </c>
      <c r="G12" s="44" t="s">
        <v>87</v>
      </c>
    </row>
    <row r="13" spans="1:11" ht="51.75" customHeight="1" thickTop="1">
      <c r="A13" s="236" t="s">
        <v>132</v>
      </c>
      <c r="B13" s="246" t="s">
        <v>138</v>
      </c>
      <c r="C13" s="247"/>
      <c r="D13" s="39"/>
      <c r="E13" s="49"/>
      <c r="F13" s="49"/>
      <c r="G13" s="49"/>
    </row>
    <row r="14" spans="1:11" ht="15" customHeight="1">
      <c r="A14" s="237"/>
      <c r="B14" s="238" t="s">
        <v>134</v>
      </c>
      <c r="C14" s="239"/>
      <c r="D14" s="39"/>
      <c r="E14" s="49"/>
      <c r="F14" s="49"/>
      <c r="G14" s="49"/>
    </row>
    <row r="15" spans="1:11" ht="15.75" customHeight="1">
      <c r="A15" s="237"/>
      <c r="B15" s="240" t="s">
        <v>135</v>
      </c>
      <c r="C15" s="241"/>
      <c r="D15" s="39"/>
      <c r="E15" s="49"/>
      <c r="F15" s="49"/>
      <c r="G15" s="49"/>
    </row>
    <row r="16" spans="1:11">
      <c r="A16" s="237"/>
      <c r="B16" s="238" t="s">
        <v>133</v>
      </c>
      <c r="C16" s="239"/>
      <c r="D16" s="39"/>
      <c r="E16" s="49"/>
      <c r="F16" s="49"/>
      <c r="G16" s="49"/>
    </row>
    <row r="17" spans="1:7" ht="15.75" thickBot="1">
      <c r="A17" s="237"/>
      <c r="B17" s="242" t="s">
        <v>136</v>
      </c>
      <c r="C17" s="243"/>
      <c r="D17" s="39"/>
      <c r="E17" s="49"/>
      <c r="F17" s="49"/>
      <c r="G17" s="49"/>
    </row>
    <row r="18" spans="1:7" ht="58.5" customHeight="1" thickTop="1">
      <c r="A18" s="253" t="s">
        <v>88</v>
      </c>
      <c r="B18" s="244" t="s">
        <v>139</v>
      </c>
      <c r="C18" s="245"/>
      <c r="D18" s="39"/>
      <c r="E18" s="49">
        <v>-3</v>
      </c>
      <c r="F18" s="49">
        <v>3</v>
      </c>
      <c r="G18" s="49">
        <f>E18*F18</f>
        <v>-9</v>
      </c>
    </row>
    <row r="19" spans="1:7" ht="15" customHeight="1">
      <c r="A19" s="234"/>
      <c r="B19" s="238" t="s">
        <v>134</v>
      </c>
      <c r="C19" s="239"/>
      <c r="D19" s="39"/>
      <c r="E19" s="49">
        <v>-2</v>
      </c>
      <c r="F19" s="49">
        <v>1</v>
      </c>
      <c r="G19" s="49">
        <f t="shared" ref="G19:G22" si="0">E19*F19</f>
        <v>-2</v>
      </c>
    </row>
    <row r="20" spans="1:7" ht="15.75" customHeight="1">
      <c r="A20" s="234"/>
      <c r="B20" s="240" t="s">
        <v>135</v>
      </c>
      <c r="C20" s="241"/>
      <c r="D20" s="39"/>
      <c r="E20" s="49">
        <v>-3</v>
      </c>
      <c r="F20" s="49">
        <v>3</v>
      </c>
      <c r="G20" s="49">
        <f t="shared" si="0"/>
        <v>-9</v>
      </c>
    </row>
    <row r="21" spans="1:7" ht="15" customHeight="1">
      <c r="A21" s="234"/>
      <c r="B21" s="238" t="s">
        <v>133</v>
      </c>
      <c r="C21" s="239"/>
      <c r="D21" s="39"/>
      <c r="E21" s="49">
        <v>-2</v>
      </c>
      <c r="F21" s="49">
        <v>1</v>
      </c>
      <c r="G21" s="49">
        <f t="shared" si="0"/>
        <v>-2</v>
      </c>
    </row>
    <row r="22" spans="1:7" ht="15.75" thickBot="1">
      <c r="A22" s="235"/>
      <c r="B22" s="242" t="s">
        <v>136</v>
      </c>
      <c r="C22" s="243"/>
      <c r="D22" s="39"/>
      <c r="E22" s="49">
        <v>-3</v>
      </c>
      <c r="F22" s="49">
        <v>3</v>
      </c>
      <c r="G22" s="49">
        <f t="shared" si="0"/>
        <v>-9</v>
      </c>
    </row>
    <row r="23" spans="1:7" ht="21.75" customHeight="1" thickTop="1" thickBot="1">
      <c r="A23" s="254" t="s">
        <v>68</v>
      </c>
      <c r="B23" s="255"/>
      <c r="C23" s="256"/>
      <c r="D23" s="38"/>
      <c r="E23" s="49"/>
      <c r="F23" s="49"/>
      <c r="G23" s="49"/>
    </row>
    <row r="24" spans="1:7" ht="48" customHeight="1" thickTop="1">
      <c r="A24" s="237" t="s">
        <v>69</v>
      </c>
      <c r="B24" s="244" t="s">
        <v>140</v>
      </c>
      <c r="C24" s="245"/>
      <c r="D24" s="40"/>
      <c r="E24" s="49"/>
      <c r="F24" s="49"/>
      <c r="G24" s="49"/>
    </row>
    <row r="25" spans="1:7" ht="15" customHeight="1">
      <c r="A25" s="237"/>
      <c r="B25" s="238" t="s">
        <v>134</v>
      </c>
      <c r="C25" s="239"/>
      <c r="D25" s="39"/>
      <c r="E25" s="49"/>
      <c r="F25" s="49"/>
      <c r="G25" s="49"/>
    </row>
    <row r="26" spans="1:7" ht="15" customHeight="1">
      <c r="A26" s="237"/>
      <c r="B26" s="240" t="s">
        <v>135</v>
      </c>
      <c r="C26" s="241"/>
      <c r="D26" s="39"/>
      <c r="E26" s="49"/>
      <c r="F26" s="49"/>
      <c r="G26" s="49"/>
    </row>
    <row r="27" spans="1:7">
      <c r="A27" s="237"/>
      <c r="B27" s="238" t="s">
        <v>133</v>
      </c>
      <c r="C27" s="239"/>
      <c r="D27" s="39"/>
      <c r="E27" s="49"/>
      <c r="F27" s="49"/>
      <c r="G27" s="49"/>
    </row>
    <row r="28" spans="1:7" ht="15.75" thickBot="1">
      <c r="A28" s="252"/>
      <c r="B28" s="242" t="s">
        <v>136</v>
      </c>
      <c r="C28" s="243"/>
      <c r="D28" s="39"/>
      <c r="E28" s="49"/>
      <c r="F28" s="49"/>
      <c r="G28" s="49"/>
    </row>
    <row r="29" spans="1:7" ht="63" customHeight="1" thickTop="1">
      <c r="A29" s="234" t="s">
        <v>70</v>
      </c>
      <c r="B29" s="246" t="s">
        <v>141</v>
      </c>
      <c r="C29" s="247"/>
      <c r="D29" s="39"/>
      <c r="E29" s="49">
        <v>-2</v>
      </c>
      <c r="F29" s="49">
        <v>3</v>
      </c>
      <c r="G29" s="49">
        <f t="shared" ref="G29:G33" si="1">E29*F29</f>
        <v>-6</v>
      </c>
    </row>
    <row r="30" spans="1:7" ht="15" customHeight="1">
      <c r="A30" s="234"/>
      <c r="B30" s="238" t="s">
        <v>134</v>
      </c>
      <c r="C30" s="239"/>
      <c r="D30" s="39"/>
      <c r="E30" s="49">
        <v>-3</v>
      </c>
      <c r="F30" s="49">
        <v>3</v>
      </c>
      <c r="G30" s="49">
        <f t="shared" si="1"/>
        <v>-9</v>
      </c>
    </row>
    <row r="31" spans="1:7">
      <c r="A31" s="234"/>
      <c r="B31" s="240" t="s">
        <v>135</v>
      </c>
      <c r="C31" s="241"/>
      <c r="D31" s="39"/>
      <c r="E31" s="49">
        <v>-2</v>
      </c>
      <c r="F31" s="49">
        <v>3</v>
      </c>
      <c r="G31" s="49">
        <f t="shared" si="1"/>
        <v>-6</v>
      </c>
    </row>
    <row r="32" spans="1:7" ht="15" customHeight="1">
      <c r="A32" s="234"/>
      <c r="B32" s="238" t="s">
        <v>133</v>
      </c>
      <c r="C32" s="239"/>
      <c r="D32" s="39"/>
      <c r="E32" s="49">
        <v>-3</v>
      </c>
      <c r="F32" s="49">
        <v>1</v>
      </c>
      <c r="G32" s="49">
        <f t="shared" si="1"/>
        <v>-3</v>
      </c>
    </row>
    <row r="33" spans="1:7" ht="15.75" thickBot="1">
      <c r="A33" s="235"/>
      <c r="B33" s="242" t="s">
        <v>136</v>
      </c>
      <c r="C33" s="243"/>
      <c r="D33" s="39"/>
      <c r="E33" s="49">
        <v>-3</v>
      </c>
      <c r="F33" s="49">
        <v>3</v>
      </c>
      <c r="G33" s="49">
        <f t="shared" si="1"/>
        <v>-9</v>
      </c>
    </row>
    <row r="34" spans="1:7" ht="15.75" thickTop="1">
      <c r="A34" s="145"/>
      <c r="B34" s="248"/>
      <c r="C34" s="249"/>
      <c r="D34" s="41"/>
    </row>
    <row r="35" spans="1:7" ht="15.75" thickBot="1">
      <c r="A35" s="100"/>
      <c r="B35" s="101"/>
      <c r="C35" s="102"/>
    </row>
    <row r="36" spans="1:7" ht="15.75" thickTop="1"/>
  </sheetData>
  <mergeCells count="40">
    <mergeCell ref="A1:C1"/>
    <mergeCell ref="B8:C8"/>
    <mergeCell ref="B9:C9"/>
    <mergeCell ref="A2:C2"/>
    <mergeCell ref="B3:C3"/>
    <mergeCell ref="B4:C4"/>
    <mergeCell ref="B7:C7"/>
    <mergeCell ref="B5:C5"/>
    <mergeCell ref="B6:C6"/>
    <mergeCell ref="E8:F8"/>
    <mergeCell ref="G8:H8"/>
    <mergeCell ref="J7:K8"/>
    <mergeCell ref="A24:A28"/>
    <mergeCell ref="A18:A22"/>
    <mergeCell ref="B20:C20"/>
    <mergeCell ref="B21:C21"/>
    <mergeCell ref="B22:C22"/>
    <mergeCell ref="A23:C23"/>
    <mergeCell ref="B24:C24"/>
    <mergeCell ref="B25:C25"/>
    <mergeCell ref="B26:C26"/>
    <mergeCell ref="B27:C27"/>
    <mergeCell ref="B28:C28"/>
    <mergeCell ref="A12:C12"/>
    <mergeCell ref="A11:C11"/>
    <mergeCell ref="B34:C34"/>
    <mergeCell ref="B32:C32"/>
    <mergeCell ref="B29:C29"/>
    <mergeCell ref="B30:C30"/>
    <mergeCell ref="B31:C31"/>
    <mergeCell ref="B33:C33"/>
    <mergeCell ref="A29:A33"/>
    <mergeCell ref="A13:A17"/>
    <mergeCell ref="B14:C14"/>
    <mergeCell ref="B15:C15"/>
    <mergeCell ref="B16:C16"/>
    <mergeCell ref="B17:C17"/>
    <mergeCell ref="B18:C18"/>
    <mergeCell ref="B19:C19"/>
    <mergeCell ref="B13:C13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D2861-9F51-4BD2-9F6B-D85A1D9A50BF}">
  <sheetPr codeName="Planilha10"/>
  <dimension ref="E2:F41"/>
  <sheetViews>
    <sheetView zoomScale="77" zoomScaleNormal="77" workbookViewId="0">
      <selection activeCell="E12" sqref="E12"/>
    </sheetView>
  </sheetViews>
  <sheetFormatPr defaultRowHeight="15"/>
  <cols>
    <col min="5" max="5" width="16.85546875" customWidth="1"/>
    <col min="6" max="6" width="13.7109375" customWidth="1"/>
  </cols>
  <sheetData>
    <row r="2" spans="5:6">
      <c r="E2" t="s">
        <v>111</v>
      </c>
      <c r="F2" s="89">
        <v>43936</v>
      </c>
    </row>
    <row r="3" spans="5:6">
      <c r="E3" s="77" t="s">
        <v>101</v>
      </c>
      <c r="F3" s="85">
        <v>3</v>
      </c>
    </row>
    <row r="4" spans="5:6">
      <c r="E4" s="75" t="s">
        <v>100</v>
      </c>
      <c r="F4" s="85">
        <v>11</v>
      </c>
    </row>
    <row r="5" spans="5:6">
      <c r="E5" s="86" t="s">
        <v>102</v>
      </c>
      <c r="F5" s="85">
        <v>3</v>
      </c>
    </row>
    <row r="6" spans="5:6">
      <c r="E6" s="71" t="s">
        <v>103</v>
      </c>
      <c r="F6" s="85">
        <v>1</v>
      </c>
    </row>
    <row r="7" spans="5:6">
      <c r="F7">
        <f>SUM(F3:F6)</f>
        <v>18</v>
      </c>
    </row>
    <row r="19" spans="5:6">
      <c r="E19" t="s">
        <v>110</v>
      </c>
      <c r="F19" s="89">
        <v>44160</v>
      </c>
    </row>
    <row r="20" spans="5:6">
      <c r="E20" s="77" t="s">
        <v>101</v>
      </c>
      <c r="F20" s="85">
        <v>3</v>
      </c>
    </row>
    <row r="21" spans="5:6">
      <c r="E21" s="75" t="s">
        <v>100</v>
      </c>
      <c r="F21" s="85">
        <v>7</v>
      </c>
    </row>
    <row r="22" spans="5:6">
      <c r="E22" s="86" t="s">
        <v>102</v>
      </c>
      <c r="F22" s="85">
        <v>7</v>
      </c>
    </row>
    <row r="23" spans="5:6">
      <c r="E23" s="71" t="s">
        <v>103</v>
      </c>
      <c r="F23" s="85">
        <v>1</v>
      </c>
    </row>
    <row r="24" spans="5:6">
      <c r="E24" t="s">
        <v>109</v>
      </c>
      <c r="F24">
        <f>SUM(F20:F23)</f>
        <v>18</v>
      </c>
    </row>
    <row r="36" spans="5:6">
      <c r="E36" t="s">
        <v>107</v>
      </c>
      <c r="F36" s="89">
        <v>44301</v>
      </c>
    </row>
    <row r="37" spans="5:6">
      <c r="E37" s="77" t="s">
        <v>101</v>
      </c>
      <c r="F37" s="85">
        <v>2</v>
      </c>
    </row>
    <row r="38" spans="5:6">
      <c r="E38" s="75" t="s">
        <v>100</v>
      </c>
      <c r="F38" s="85">
        <v>3</v>
      </c>
    </row>
    <row r="39" spans="5:6">
      <c r="E39" s="86" t="s">
        <v>102</v>
      </c>
      <c r="F39" s="85">
        <v>5</v>
      </c>
    </row>
    <row r="40" spans="5:6">
      <c r="E40" s="71" t="s">
        <v>103</v>
      </c>
      <c r="F40" s="85">
        <v>8</v>
      </c>
    </row>
    <row r="41" spans="5:6">
      <c r="E41" t="s">
        <v>109</v>
      </c>
      <c r="F41">
        <f>SUM(F37:F40)</f>
        <v>18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19859-0ED1-4FF3-B425-07A884ED112B}">
  <dimension ref="A1:E16"/>
  <sheetViews>
    <sheetView zoomScale="59" zoomScaleNormal="59" workbookViewId="0">
      <selection activeCell="B12" sqref="B12"/>
    </sheetView>
  </sheetViews>
  <sheetFormatPr defaultRowHeight="15"/>
  <cols>
    <col min="1" max="1" width="23" customWidth="1"/>
    <col min="2" max="2" width="24" style="232" customWidth="1"/>
    <col min="3" max="3" width="28.7109375" customWidth="1"/>
    <col min="5" max="5" width="29.42578125" customWidth="1"/>
    <col min="6" max="6" width="11.7109375" customWidth="1"/>
    <col min="7" max="7" width="8.28515625" customWidth="1"/>
  </cols>
  <sheetData>
    <row r="1" spans="1:5" s="29" customFormat="1">
      <c r="B1" s="232" t="s">
        <v>205</v>
      </c>
      <c r="E1" s="29" t="s">
        <v>206</v>
      </c>
    </row>
    <row r="3" spans="1:5" ht="18.75">
      <c r="A3">
        <v>25</v>
      </c>
      <c r="B3" s="228">
        <f>COUNTIF('3 - Análise do Risco'!A:F,"25")</f>
        <v>2</v>
      </c>
      <c r="D3" s="29">
        <v>25</v>
      </c>
      <c r="E3" s="228">
        <f>COUNTIF('3 - Análise do Risco'!D:I,"25")</f>
        <v>2</v>
      </c>
    </row>
    <row r="4" spans="1:5" ht="24" customHeight="1">
      <c r="A4" s="29">
        <v>20</v>
      </c>
      <c r="B4" s="228">
        <f>COUNTIF('3 - Análise do Risco'!A:F,"20")</f>
        <v>0</v>
      </c>
      <c r="D4" s="29">
        <v>20</v>
      </c>
      <c r="E4" s="228">
        <f>COUNTIF('3 - Análise do Risco'!D:I,"20")</f>
        <v>0</v>
      </c>
    </row>
    <row r="5" spans="1:5" ht="29.25" customHeight="1">
      <c r="A5" s="29">
        <v>16</v>
      </c>
      <c r="B5" s="228">
        <f>COUNTIF('3 - Análise do Risco'!A:F,"16")</f>
        <v>0</v>
      </c>
      <c r="D5" s="29">
        <v>16</v>
      </c>
      <c r="E5" s="228">
        <f>COUNTIF('3 - Análise do Risco'!D:I,"16")</f>
        <v>0</v>
      </c>
    </row>
    <row r="6" spans="1:5" ht="31.5" customHeight="1">
      <c r="A6" s="29">
        <v>15</v>
      </c>
      <c r="B6" s="228">
        <f>COUNTIF('3 - Análise do Risco'!A:F,"15")</f>
        <v>2</v>
      </c>
      <c r="D6" s="29">
        <v>15</v>
      </c>
      <c r="E6" s="228">
        <f>COUNTIF('3 - Análise do Risco'!D:I,"15")</f>
        <v>2</v>
      </c>
    </row>
    <row r="7" spans="1:5" ht="18.75">
      <c r="A7" s="29">
        <v>12</v>
      </c>
      <c r="B7" s="229">
        <f>COUNTIF('3 - Análise do Risco'!A:F,"12")</f>
        <v>0</v>
      </c>
      <c r="D7" s="29">
        <v>12</v>
      </c>
      <c r="E7" s="229">
        <f>COUNTIF('3 - Análise do Risco'!D:I,"12")</f>
        <v>0</v>
      </c>
    </row>
    <row r="8" spans="1:5" ht="18.75">
      <c r="A8" s="29">
        <v>10</v>
      </c>
      <c r="B8" s="229">
        <f>COUNTIF('3 - Análise do Risco'!A:F,"10")</f>
        <v>0</v>
      </c>
      <c r="D8" s="29">
        <v>10</v>
      </c>
      <c r="E8" s="229">
        <f>COUNTIF('3 - Análise do Risco'!D:I,"10")</f>
        <v>0</v>
      </c>
    </row>
    <row r="9" spans="1:5" ht="18.75">
      <c r="A9" s="29">
        <v>9</v>
      </c>
      <c r="B9" s="229">
        <f>COUNTIF('3 - Análise do Risco'!A:F,"9")</f>
        <v>0</v>
      </c>
      <c r="D9" s="29">
        <v>9</v>
      </c>
      <c r="E9" s="229">
        <f>COUNTIF('3 - Análise do Risco'!D:I,"9")</f>
        <v>0</v>
      </c>
    </row>
    <row r="10" spans="1:5" ht="18.75">
      <c r="A10" s="29">
        <v>8</v>
      </c>
      <c r="B10" s="229">
        <f>COUNTIF('3 - Análise do Risco'!A:F,"8")</f>
        <v>0</v>
      </c>
      <c r="D10" s="29">
        <v>8</v>
      </c>
      <c r="E10" s="229">
        <f>COUNTIF('3 - Análise do Risco'!D:I,"8")</f>
        <v>0</v>
      </c>
    </row>
    <row r="11" spans="1:5" ht="18.75">
      <c r="A11" s="29">
        <v>6</v>
      </c>
      <c r="B11" s="229">
        <f>COUNTIF('3 - Análise do Risco'!A:F,"6")</f>
        <v>0</v>
      </c>
      <c r="D11" s="29">
        <v>6</v>
      </c>
      <c r="E11" s="229">
        <f>COUNTIF('3 - Análise do Risco'!D:I,"6")</f>
        <v>0</v>
      </c>
    </row>
    <row r="12" spans="1:5" ht="18.75">
      <c r="A12" s="29">
        <v>5</v>
      </c>
      <c r="B12" s="230">
        <f>COUNTIF('3 - Análise do Risco'!A:F,"5")</f>
        <v>1</v>
      </c>
      <c r="D12" s="29">
        <v>5</v>
      </c>
      <c r="E12" s="230">
        <f>COUNTIF('3 - Análise do Risco'!D:I,"5")</f>
        <v>1</v>
      </c>
    </row>
    <row r="13" spans="1:5" ht="18.75">
      <c r="A13" s="29">
        <v>4</v>
      </c>
      <c r="B13" s="230">
        <f>COUNTIF('3 - Análise do Risco'!A:F,"4")</f>
        <v>1</v>
      </c>
      <c r="D13" s="29">
        <v>4</v>
      </c>
      <c r="E13" s="230">
        <f>COUNTIF('3 - Análise do Risco'!D:I,"4")</f>
        <v>1</v>
      </c>
    </row>
    <row r="14" spans="1:5" ht="18.75">
      <c r="A14" s="29">
        <v>3</v>
      </c>
      <c r="B14" s="230">
        <f>COUNTIF('3 - Análise do Risco'!A:F,"3")</f>
        <v>0</v>
      </c>
      <c r="D14" s="29">
        <v>3</v>
      </c>
      <c r="E14" s="231">
        <f>COUNTIF('3 - Análise do Risco'!D:I,"3")</f>
        <v>0</v>
      </c>
    </row>
    <row r="15" spans="1:5" ht="18.75">
      <c r="A15" s="29">
        <v>2</v>
      </c>
      <c r="B15" s="231">
        <f>COUNTIF('3 - Análise do Risco'!A:F,"2")</f>
        <v>0</v>
      </c>
      <c r="D15" s="29">
        <v>2</v>
      </c>
      <c r="E15" s="231">
        <f>COUNTIF('3 - Análise do Risco'!D:I,"2")</f>
        <v>0</v>
      </c>
    </row>
    <row r="16" spans="1:5" ht="18.75">
      <c r="A16" s="29">
        <v>1</v>
      </c>
      <c r="B16" s="233">
        <f>COUNTIF('3 - Análise do Risco'!A:F,"1")</f>
        <v>1</v>
      </c>
      <c r="D16" s="29">
        <v>1</v>
      </c>
      <c r="E16" s="231">
        <f>COUNTIF('3 - Análise do Risco'!D:I,"1")</f>
        <v>1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6DA8A-2CB3-4BE3-B6FC-9D601167338D}">
  <sheetPr codeName="Planilha11"/>
  <dimension ref="E14:G20"/>
  <sheetViews>
    <sheetView topLeftCell="A11" zoomScale="78" zoomScaleNormal="78" workbookViewId="0">
      <selection activeCell="S17" sqref="S17"/>
    </sheetView>
  </sheetViews>
  <sheetFormatPr defaultRowHeight="15"/>
  <cols>
    <col min="5" max="5" width="9.28515625" customWidth="1"/>
    <col min="6" max="6" width="6" customWidth="1"/>
    <col min="7" max="7" width="4.7109375" customWidth="1"/>
  </cols>
  <sheetData>
    <row r="14" spans="5:7">
      <c r="F14" s="29"/>
      <c r="G14" s="29"/>
    </row>
    <row r="15" spans="5:7">
      <c r="F15" s="29"/>
      <c r="G15" s="29"/>
    </row>
    <row r="16" spans="5:7">
      <c r="E16" t="s">
        <v>203</v>
      </c>
      <c r="F16" s="89" t="s">
        <v>161</v>
      </c>
      <c r="G16" s="29">
        <f>COUNTIF('2 - Identificação do Risco'!A18:A24,"R01")</f>
        <v>1</v>
      </c>
    </row>
    <row r="17" spans="5:7">
      <c r="E17" t="s">
        <v>204</v>
      </c>
      <c r="F17" s="89" t="s">
        <v>162</v>
      </c>
      <c r="G17" s="29">
        <f>COUNTIF('2 - Identificação do Risco'!A19:A25,"R02")</f>
        <v>1</v>
      </c>
    </row>
    <row r="18" spans="5:7">
      <c r="E18" t="s">
        <v>202</v>
      </c>
      <c r="F18" s="89" t="s">
        <v>163</v>
      </c>
      <c r="G18" s="29">
        <f>COUNTIF('2 - Identificação do Risco'!A20:A26,"R03")</f>
        <v>1</v>
      </c>
    </row>
    <row r="19" spans="5:7">
      <c r="E19" t="s">
        <v>201</v>
      </c>
      <c r="F19" s="29" t="s">
        <v>168</v>
      </c>
      <c r="G19" s="29">
        <f>COUNTIF('2 - Identificação do Risco'!A21:A27,"R04")</f>
        <v>1</v>
      </c>
    </row>
    <row r="20" spans="5:7">
      <c r="F20" s="29"/>
      <c r="G20" s="29"/>
    </row>
  </sheetData>
  <phoneticPr fontId="28" type="noConversion"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HA37"/>
  <sheetViews>
    <sheetView zoomScale="60" zoomScaleNormal="60" zoomScalePageLayoutView="125" workbookViewId="0">
      <pane ySplit="17" topLeftCell="A21" activePane="bottomLeft" state="frozen"/>
      <selection activeCell="A15" sqref="A15"/>
      <selection pane="bottomLeft" activeCell="D18" sqref="D18"/>
    </sheetView>
  </sheetViews>
  <sheetFormatPr defaultColWidth="9.140625" defaultRowHeight="15"/>
  <cols>
    <col min="1" max="1" width="35.7109375" style="2" customWidth="1"/>
    <col min="2" max="2" width="53.42578125" style="2" customWidth="1"/>
    <col min="3" max="3" width="67.42578125" style="2" customWidth="1"/>
    <col min="4" max="4" width="78.42578125" style="2" customWidth="1"/>
    <col min="5" max="5" width="34.85546875" style="2" customWidth="1"/>
    <col min="6" max="6" width="9.140625" style="2"/>
    <col min="7" max="7" width="26.7109375" style="2" customWidth="1"/>
    <col min="8" max="8" width="17.85546875" style="2" customWidth="1"/>
    <col min="9" max="16" width="9.140625" style="2"/>
    <col min="17" max="17" width="15.42578125" style="2" customWidth="1"/>
    <col min="18" max="18" width="11.140625" style="2" customWidth="1"/>
    <col min="19" max="209" width="9.140625" style="2"/>
    <col min="210" max="16384" width="9.140625" style="32"/>
  </cols>
  <sheetData>
    <row r="1" spans="1:209" ht="21" hidden="1" thickBot="1">
      <c r="A1" s="3"/>
      <c r="B1" s="3"/>
      <c r="C1" s="3"/>
      <c r="D1" s="3"/>
      <c r="E1" s="3"/>
    </row>
    <row r="2" spans="1:209" ht="20.25" hidden="1">
      <c r="A2" s="119"/>
      <c r="B2" s="120"/>
      <c r="C2" s="121"/>
      <c r="D2" s="122"/>
      <c r="E2" s="122"/>
      <c r="HA2" s="32"/>
    </row>
    <row r="3" spans="1:209" ht="15.75" hidden="1">
      <c r="A3" s="279"/>
      <c r="B3" s="280"/>
      <c r="C3" s="283" t="s">
        <v>73</v>
      </c>
      <c r="D3" s="284"/>
      <c r="E3" s="284"/>
      <c r="HA3" s="32"/>
    </row>
    <row r="4" spans="1:209" ht="15.75" hidden="1">
      <c r="A4" s="279"/>
      <c r="B4" s="280"/>
      <c r="C4" s="283" t="s">
        <v>74</v>
      </c>
      <c r="D4" s="282"/>
      <c r="E4" s="282"/>
      <c r="HA4" s="32"/>
    </row>
    <row r="5" spans="1:209" ht="15.75" hidden="1">
      <c r="A5" s="285"/>
      <c r="B5" s="279"/>
      <c r="C5" s="123" t="s">
        <v>104</v>
      </c>
      <c r="D5" s="124"/>
      <c r="E5" s="124"/>
      <c r="HA5" s="32"/>
    </row>
    <row r="6" spans="1:209" ht="15.75" hidden="1">
      <c r="A6" s="279"/>
      <c r="B6" s="280"/>
      <c r="C6" s="281" t="s">
        <v>75</v>
      </c>
      <c r="D6" s="282"/>
      <c r="E6" s="282"/>
    </row>
    <row r="7" spans="1:209" ht="15.75" hidden="1">
      <c r="A7" s="273"/>
      <c r="B7" s="274"/>
      <c r="C7" s="275" t="s">
        <v>76</v>
      </c>
      <c r="D7" s="276"/>
      <c r="E7" s="276"/>
    </row>
    <row r="8" spans="1:209" ht="15.75" hidden="1" thickBot="1">
      <c r="A8" s="125"/>
      <c r="B8" s="125"/>
      <c r="C8" s="125"/>
      <c r="D8" s="125"/>
      <c r="E8" s="125"/>
    </row>
    <row r="9" spans="1:209" hidden="1">
      <c r="A9" s="126"/>
      <c r="B9" s="126"/>
      <c r="C9" s="126"/>
      <c r="D9" s="126"/>
      <c r="E9" s="126"/>
    </row>
    <row r="10" spans="1:209" hidden="1">
      <c r="A10" s="126"/>
      <c r="B10" s="126"/>
      <c r="C10" s="126"/>
      <c r="D10" s="126"/>
      <c r="E10" s="126"/>
    </row>
    <row r="11" spans="1:209" hidden="1">
      <c r="A11" s="126"/>
      <c r="B11" s="126"/>
      <c r="C11" s="126"/>
      <c r="D11" s="126"/>
      <c r="E11" s="126"/>
    </row>
    <row r="12" spans="1:209" hidden="1">
      <c r="A12" s="126"/>
      <c r="B12" s="126"/>
      <c r="C12" s="126"/>
      <c r="D12" s="126"/>
      <c r="E12" s="126"/>
    </row>
    <row r="13" spans="1:209" hidden="1">
      <c r="A13" s="127"/>
      <c r="B13" s="127"/>
      <c r="C13" s="127"/>
      <c r="D13" s="127"/>
      <c r="E13" s="127"/>
    </row>
    <row r="14" spans="1:209" ht="33" hidden="1" customHeight="1">
      <c r="A14" s="271"/>
      <c r="B14" s="271"/>
      <c r="C14" s="271"/>
      <c r="D14" s="271"/>
      <c r="E14" s="271"/>
      <c r="HA14" s="32"/>
    </row>
    <row r="15" spans="1:209" ht="28.5" hidden="1" customHeight="1">
      <c r="A15" s="277"/>
      <c r="B15" s="277"/>
      <c r="C15" s="277"/>
      <c r="D15" s="277"/>
      <c r="E15" s="278"/>
      <c r="F15" s="68"/>
      <c r="G15" s="68"/>
      <c r="H15" s="68"/>
      <c r="I15" s="68"/>
      <c r="J15" s="68"/>
      <c r="HA15" s="32"/>
    </row>
    <row r="16" spans="1:209" ht="75.75" customHeight="1" thickTop="1" thickBot="1">
      <c r="A16" s="272" t="s">
        <v>114</v>
      </c>
      <c r="B16" s="272"/>
      <c r="C16" s="272"/>
      <c r="D16" s="272"/>
      <c r="E16" s="272"/>
      <c r="F16" s="69"/>
      <c r="G16" s="69"/>
      <c r="H16" s="69"/>
      <c r="GX16" s="32"/>
      <c r="GY16" s="32"/>
      <c r="GZ16" s="32"/>
      <c r="HA16" s="32"/>
    </row>
    <row r="17" spans="1:209" ht="50.25" customHeight="1" thickTop="1" thickBot="1">
      <c r="A17" s="186" t="s">
        <v>147</v>
      </c>
      <c r="B17" s="187" t="s">
        <v>151</v>
      </c>
      <c r="C17" s="186" t="s">
        <v>2</v>
      </c>
      <c r="D17" s="186" t="s">
        <v>145</v>
      </c>
      <c r="E17" s="186" t="s">
        <v>3</v>
      </c>
      <c r="GW17" s="32"/>
      <c r="GX17" s="32"/>
      <c r="GY17" s="32"/>
      <c r="GZ17" s="32"/>
      <c r="HA17" s="32"/>
    </row>
    <row r="18" spans="1:209" s="2" customFormat="1" ht="75" customHeight="1" thickTop="1" thickBot="1">
      <c r="A18" s="212" t="s">
        <v>157</v>
      </c>
      <c r="B18" s="212"/>
      <c r="C18" s="181"/>
      <c r="D18" s="181"/>
      <c r="E18" s="185" t="s">
        <v>11</v>
      </c>
    </row>
    <row r="19" spans="1:209" s="2" customFormat="1" ht="83.25" customHeight="1" thickTop="1" thickBot="1">
      <c r="A19" s="212" t="s">
        <v>158</v>
      </c>
      <c r="B19" s="212"/>
      <c r="C19" s="212"/>
      <c r="D19" s="212"/>
      <c r="E19" s="128" t="s">
        <v>14</v>
      </c>
    </row>
    <row r="20" spans="1:209" s="2" customFormat="1" ht="69.75" customHeight="1" thickTop="1" thickBot="1">
      <c r="A20" s="212" t="s">
        <v>159</v>
      </c>
      <c r="B20" s="212"/>
      <c r="C20" s="212"/>
      <c r="D20" s="212"/>
      <c r="E20" s="128" t="s">
        <v>11</v>
      </c>
    </row>
    <row r="21" spans="1:209" s="2" customFormat="1" ht="66" customHeight="1" thickTop="1" thickBot="1">
      <c r="A21" s="212" t="s">
        <v>160</v>
      </c>
      <c r="B21" s="212"/>
      <c r="C21" s="212"/>
      <c r="D21" s="212"/>
      <c r="E21" s="128" t="s">
        <v>13</v>
      </c>
    </row>
    <row r="22" spans="1:209" s="2" customFormat="1" ht="88.5" customHeight="1" thickTop="1" thickBot="1">
      <c r="A22" s="212" t="s">
        <v>210</v>
      </c>
      <c r="B22" s="212"/>
      <c r="C22" s="212"/>
      <c r="D22" s="212"/>
      <c r="E22" s="128" t="s">
        <v>14</v>
      </c>
    </row>
    <row r="23" spans="1:209" s="2" customFormat="1" ht="69" customHeight="1" thickTop="1" thickBot="1">
      <c r="A23" s="212" t="s">
        <v>211</v>
      </c>
      <c r="B23" s="212"/>
      <c r="C23" s="212"/>
      <c r="D23" s="212"/>
      <c r="E23" s="128" t="s">
        <v>11</v>
      </c>
    </row>
    <row r="24" spans="1:209" s="2" customFormat="1" ht="73.5" customHeight="1" thickTop="1" thickBot="1">
      <c r="A24" s="212" t="s">
        <v>212</v>
      </c>
      <c r="B24" s="212"/>
      <c r="C24" s="212"/>
      <c r="D24" s="212"/>
      <c r="E24" s="128" t="s">
        <v>10</v>
      </c>
    </row>
    <row r="25" spans="1:209" s="54" customFormat="1" ht="41.25" customHeight="1" thickTop="1">
      <c r="A25" s="53"/>
      <c r="B25" s="13"/>
      <c r="C25" s="34"/>
      <c r="D25" s="52"/>
      <c r="E25" s="52"/>
    </row>
    <row r="26" spans="1:209" s="54" customFormat="1" ht="49.5" customHeight="1">
      <c r="A26" s="53"/>
      <c r="B26" s="13"/>
      <c r="C26" s="34"/>
      <c r="D26" s="52"/>
      <c r="E26" s="52"/>
    </row>
    <row r="27" spans="1:209" s="53" customFormat="1" ht="36" customHeight="1">
      <c r="A27" s="163"/>
      <c r="B27" s="164"/>
      <c r="C27" s="164"/>
      <c r="D27" s="164"/>
    </row>
    <row r="28" spans="1:209" s="52" customFormat="1" ht="25.5" customHeight="1">
      <c r="A28" s="165"/>
      <c r="B28" s="207"/>
      <c r="C28" s="206"/>
      <c r="D28" s="206"/>
      <c r="E28" s="205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3"/>
    </row>
    <row r="29" spans="1:209" s="52" customFormat="1" ht="22.5" customHeight="1">
      <c r="A29" s="35"/>
      <c r="C29" s="35"/>
      <c r="D29" s="34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</row>
    <row r="30" spans="1:209" s="52" customFormat="1" ht="23.1" hidden="1" customHeight="1">
      <c r="A30" s="35"/>
      <c r="D30" s="53"/>
      <c r="E30" s="269" t="s">
        <v>12</v>
      </c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3"/>
    </row>
    <row r="31" spans="1:209" s="52" customFormat="1" ht="23.1" hidden="1" customHeight="1" thickBot="1">
      <c r="A31" s="35"/>
      <c r="D31" s="53"/>
      <c r="E31" s="270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3"/>
      <c r="GX31" s="53"/>
      <c r="GY31" s="53"/>
    </row>
    <row r="32" spans="1:209" s="52" customFormat="1" ht="23.1" hidden="1" customHeight="1">
      <c r="A32" s="35"/>
      <c r="D32" s="35"/>
      <c r="E32" s="56" t="s">
        <v>13</v>
      </c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3"/>
      <c r="GX32" s="53"/>
      <c r="GY32" s="53"/>
    </row>
    <row r="33" spans="1:209" s="52" customFormat="1" ht="23.1" hidden="1" customHeight="1">
      <c r="A33" s="35"/>
      <c r="D33" s="35"/>
      <c r="E33" s="57" t="s">
        <v>11</v>
      </c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  <c r="GZ33" s="53"/>
    </row>
    <row r="34" spans="1:209" s="52" customFormat="1" ht="23.1" hidden="1" customHeight="1">
      <c r="A34" s="35"/>
      <c r="D34" s="35"/>
      <c r="E34" s="57" t="s">
        <v>10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</row>
    <row r="35" spans="1:209" s="52" customFormat="1" ht="23.1" hidden="1" customHeight="1" thickBot="1">
      <c r="A35" s="35"/>
      <c r="D35" s="35"/>
      <c r="E35" s="58" t="s">
        <v>14</v>
      </c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  <c r="HA35" s="53"/>
    </row>
    <row r="36" spans="1:209" s="52" customFormat="1" ht="23.1" customHeight="1">
      <c r="A36" s="35"/>
      <c r="C36" s="35"/>
      <c r="D36" s="35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  <c r="HA36" s="53"/>
    </row>
    <row r="37" spans="1:209" s="52" customFormat="1" ht="12.75">
      <c r="A37" s="35"/>
      <c r="C37" s="35"/>
      <c r="D37" s="35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</row>
  </sheetData>
  <mergeCells count="13">
    <mergeCell ref="A6:B6"/>
    <mergeCell ref="C6:E6"/>
    <mergeCell ref="A3:B3"/>
    <mergeCell ref="C3:E3"/>
    <mergeCell ref="A4:B4"/>
    <mergeCell ref="C4:E4"/>
    <mergeCell ref="A5:B5"/>
    <mergeCell ref="E30:E31"/>
    <mergeCell ref="A14:E14"/>
    <mergeCell ref="A16:E16"/>
    <mergeCell ref="A7:B7"/>
    <mergeCell ref="C7:E7"/>
    <mergeCell ref="A15:E15"/>
  </mergeCells>
  <phoneticPr fontId="28" type="noConversion"/>
  <dataValidations count="2">
    <dataValidation allowBlank="1" showInputMessage="1" showErrorMessage="1" promptTitle="Tipo de Risco" sqref="E28" xr:uid="{00000000-0002-0000-0100-000000000000}"/>
    <dataValidation type="list" allowBlank="1" showInputMessage="1" showErrorMessage="1" promptTitle="Tipo de Risco" sqref="E18:E24" xr:uid="{00000000-0002-0000-0100-000008000000}">
      <formula1>$E$32:$E$35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A8DB5-316B-41EA-968F-50BDBCBA2EA9}">
  <sheetPr codeName="Planilha3"/>
  <dimension ref="A1:GY34"/>
  <sheetViews>
    <sheetView zoomScale="62" zoomScaleNormal="62" zoomScalePageLayoutView="125" workbookViewId="0">
      <pane ySplit="17" topLeftCell="A21" activePane="bottomLeft" state="frozen"/>
      <selection activeCell="A15" sqref="A15"/>
      <selection pane="bottomLeft" activeCell="A19" sqref="A19"/>
    </sheetView>
  </sheetViews>
  <sheetFormatPr defaultColWidth="9.140625" defaultRowHeight="15"/>
  <cols>
    <col min="1" max="1" width="34.42578125" style="32" customWidth="1"/>
    <col min="2" max="2" width="42.5703125" style="32" customWidth="1"/>
    <col min="3" max="3" width="33.28515625" style="2" customWidth="1"/>
    <col min="4" max="4" width="43.5703125" style="2" customWidth="1"/>
    <col min="5" max="5" width="60" style="2" customWidth="1"/>
    <col min="6" max="6" width="70.85546875" style="2" customWidth="1"/>
    <col min="7" max="14" width="9.140625" style="2"/>
    <col min="15" max="15" width="15.42578125" style="2" customWidth="1"/>
    <col min="16" max="16" width="11.140625" style="2" customWidth="1"/>
    <col min="17" max="207" width="9.140625" style="2"/>
    <col min="208" max="16384" width="9.140625" style="32"/>
  </cols>
  <sheetData>
    <row r="1" spans="1:207" ht="21" hidden="1" customHeight="1" thickBot="1">
      <c r="C1" s="3"/>
      <c r="D1" s="3"/>
      <c r="E1" s="3"/>
      <c r="F1" s="3"/>
    </row>
    <row r="2" spans="1:207" ht="21" hidden="1" customHeight="1" thickBot="1">
      <c r="C2" s="64"/>
      <c r="D2" s="64"/>
      <c r="E2" s="64"/>
      <c r="F2" s="64"/>
      <c r="GY2" s="32"/>
    </row>
    <row r="3" spans="1:207" ht="16.5" hidden="1" customHeight="1" thickBot="1">
      <c r="C3" s="93"/>
      <c r="D3" s="93"/>
      <c r="E3" s="93"/>
      <c r="F3" s="93"/>
      <c r="GY3" s="32"/>
    </row>
    <row r="4" spans="1:207" ht="16.5" hidden="1" customHeight="1" thickBot="1">
      <c r="C4" s="94"/>
      <c r="D4" s="94"/>
      <c r="E4" s="94"/>
      <c r="F4" s="94"/>
      <c r="GY4" s="32"/>
    </row>
    <row r="5" spans="1:207" ht="16.5" hidden="1" customHeight="1" thickBot="1">
      <c r="C5" s="93"/>
      <c r="D5" s="93"/>
      <c r="E5" s="103"/>
      <c r="F5" s="103"/>
      <c r="GY5" s="32"/>
    </row>
    <row r="6" spans="1:207" ht="16.5" hidden="1" customHeight="1" thickBot="1">
      <c r="C6" s="94"/>
      <c r="D6" s="94"/>
      <c r="E6" s="94"/>
      <c r="F6" s="94"/>
    </row>
    <row r="7" spans="1:207" ht="16.5" hidden="1" customHeight="1" thickBot="1">
      <c r="C7" s="91"/>
      <c r="D7" s="91"/>
      <c r="E7" s="91"/>
      <c r="F7" s="91"/>
    </row>
    <row r="8" spans="1:207" ht="15.75" hidden="1" customHeight="1" thickBot="1">
      <c r="C8" s="7"/>
      <c r="D8" s="7"/>
      <c r="E8" s="7"/>
      <c r="F8" s="7"/>
    </row>
    <row r="9" spans="1:207" ht="15.75" hidden="1" customHeight="1" thickBot="1">
      <c r="C9" s="1"/>
      <c r="D9" s="1"/>
      <c r="E9" s="1"/>
      <c r="F9" s="1"/>
    </row>
    <row r="10" spans="1:207" ht="15.75" hidden="1" customHeight="1" thickBot="1">
      <c r="C10" s="1"/>
      <c r="D10" s="1"/>
      <c r="E10" s="1"/>
      <c r="F10" s="1"/>
    </row>
    <row r="11" spans="1:207" ht="15.75" hidden="1" customHeight="1" thickBot="1">
      <c r="C11" s="1"/>
      <c r="D11" s="1"/>
      <c r="E11" s="1"/>
      <c r="F11" s="1"/>
    </row>
    <row r="12" spans="1:207" ht="15.75" hidden="1" customHeight="1" thickBot="1">
      <c r="C12" s="1"/>
      <c r="D12" s="1"/>
      <c r="E12" s="1"/>
      <c r="F12" s="1"/>
    </row>
    <row r="13" spans="1:207" ht="15.75" hidden="1" customHeight="1" thickBot="1">
      <c r="C13" s="9"/>
      <c r="D13" s="9"/>
      <c r="E13" s="9"/>
      <c r="F13" s="9"/>
    </row>
    <row r="14" spans="1:207" ht="33" hidden="1" customHeight="1">
      <c r="C14" s="92"/>
      <c r="D14" s="92"/>
      <c r="E14" s="92"/>
      <c r="F14" s="92"/>
      <c r="GY14" s="32"/>
    </row>
    <row r="15" spans="1:207" ht="28.5" hidden="1" customHeight="1">
      <c r="C15" s="95" t="s">
        <v>0</v>
      </c>
      <c r="D15" s="96"/>
      <c r="E15" s="96"/>
      <c r="F15" s="96"/>
      <c r="G15" s="68"/>
      <c r="H15" s="68"/>
      <c r="GY15" s="32"/>
    </row>
    <row r="16" spans="1:207" ht="68.25" customHeight="1" thickBot="1">
      <c r="A16" s="286" t="s">
        <v>146</v>
      </c>
      <c r="B16" s="286"/>
      <c r="C16" s="286"/>
      <c r="D16" s="286"/>
      <c r="E16" s="286"/>
      <c r="F16" s="287"/>
      <c r="G16" s="68"/>
      <c r="H16" s="68"/>
      <c r="GY16" s="32"/>
    </row>
    <row r="17" spans="1:207" ht="50.25" customHeight="1" thickTop="1" thickBot="1">
      <c r="A17" s="188" t="s">
        <v>105</v>
      </c>
      <c r="B17" s="188" t="s">
        <v>151</v>
      </c>
      <c r="C17" s="188" t="s">
        <v>20</v>
      </c>
      <c r="D17" s="189" t="s">
        <v>21</v>
      </c>
      <c r="E17" s="188" t="s">
        <v>22</v>
      </c>
      <c r="F17" s="190" t="s">
        <v>15</v>
      </c>
      <c r="GU17" s="32"/>
      <c r="GV17" s="32"/>
      <c r="GW17" s="32"/>
      <c r="GX17" s="32"/>
      <c r="GY17" s="32"/>
    </row>
    <row r="18" spans="1:207" s="2" customFormat="1" ht="67.5" customHeight="1" thickTop="1" thickBot="1">
      <c r="A18" s="212" t="str">
        <f>'2 - Identificação do Risco'!A18</f>
        <v>R01</v>
      </c>
      <c r="B18" s="212">
        <f>'2 - Identificação do Risco'!B18</f>
        <v>0</v>
      </c>
      <c r="C18" s="143" t="s">
        <v>99</v>
      </c>
      <c r="D18" s="143" t="s">
        <v>93</v>
      </c>
      <c r="E18" s="191">
        <f>(MID(C18,1,1))*(MID(D18,1,1))</f>
        <v>25</v>
      </c>
      <c r="F18" s="144" t="str">
        <f>IF(E18&lt;4,"Risco Pequeno",IF(E18&lt;6,"Risco Médio",IF(E18&lt;14,"Risco Alto","Risco Crítico")))</f>
        <v>Risco Crítico</v>
      </c>
    </row>
    <row r="19" spans="1:207" s="2" customFormat="1" ht="60" customHeight="1" thickTop="1" thickBot="1">
      <c r="A19" s="212" t="str">
        <f>'2 - Identificação do Risco'!A19</f>
        <v>R02</v>
      </c>
      <c r="B19" s="212">
        <f>'2 - Identificação do Risco'!B19</f>
        <v>0</v>
      </c>
      <c r="C19" s="143" t="s">
        <v>99</v>
      </c>
      <c r="D19" s="143" t="s">
        <v>93</v>
      </c>
      <c r="E19" s="191">
        <f t="shared" ref="E19:E24" si="0">(MID(C19,1,1))*(MID(D19,1,1))</f>
        <v>25</v>
      </c>
      <c r="F19" s="144" t="str">
        <f t="shared" ref="F19:F24" si="1">IF(E19&lt;4,"Risco Pequeno",IF(E19&lt;6,"Risco Médio",IF(E19&lt;14,"Risco Alto","Risco Crítico")))</f>
        <v>Risco Crítico</v>
      </c>
    </row>
    <row r="20" spans="1:207" s="2" customFormat="1" ht="68.25" customHeight="1" thickTop="1" thickBot="1">
      <c r="A20" s="212" t="str">
        <f>'2 - Identificação do Risco'!A20</f>
        <v>R03</v>
      </c>
      <c r="B20" s="212">
        <f>'2 - Identificação do Risco'!B20</f>
        <v>0</v>
      </c>
      <c r="C20" s="143" t="s">
        <v>99</v>
      </c>
      <c r="D20" s="143" t="s">
        <v>95</v>
      </c>
      <c r="E20" s="191">
        <f t="shared" si="0"/>
        <v>15</v>
      </c>
      <c r="F20" s="144" t="str">
        <f t="shared" si="1"/>
        <v>Risco Crítico</v>
      </c>
    </row>
    <row r="21" spans="1:207" s="2" customFormat="1" ht="64.5" customHeight="1" thickTop="1" thickBot="1">
      <c r="A21" s="212" t="str">
        <f>'2 - Identificação do Risco'!A21</f>
        <v>R04</v>
      </c>
      <c r="B21" s="212">
        <f>'2 - Identificação do Risco'!B21</f>
        <v>0</v>
      </c>
      <c r="C21" s="143" t="s">
        <v>92</v>
      </c>
      <c r="D21" s="143" t="s">
        <v>93</v>
      </c>
      <c r="E21" s="191">
        <f t="shared" si="0"/>
        <v>5</v>
      </c>
      <c r="F21" s="144" t="str">
        <f t="shared" si="1"/>
        <v>Risco Médio</v>
      </c>
    </row>
    <row r="22" spans="1:207" s="2" customFormat="1" ht="56.25" customHeight="1" thickTop="1" thickBot="1">
      <c r="A22" s="212" t="str">
        <f>'2 - Identificação do Risco'!A22</f>
        <v>R05</v>
      </c>
      <c r="B22" s="212">
        <f>'2 - Identificação do Risco'!B22</f>
        <v>0</v>
      </c>
      <c r="C22" s="143" t="s">
        <v>91</v>
      </c>
      <c r="D22" s="143" t="s">
        <v>96</v>
      </c>
      <c r="E22" s="191">
        <f t="shared" si="0"/>
        <v>4</v>
      </c>
      <c r="F22" s="144" t="str">
        <f t="shared" si="1"/>
        <v>Risco Médio</v>
      </c>
    </row>
    <row r="23" spans="1:207" s="2" customFormat="1" ht="64.5" customHeight="1" thickTop="1" thickBot="1">
      <c r="A23" s="212" t="str">
        <f>'2 - Identificação do Risco'!A23</f>
        <v>R06</v>
      </c>
      <c r="B23" s="212">
        <f>'2 - Identificação do Risco'!B23</f>
        <v>0</v>
      </c>
      <c r="C23" s="143" t="s">
        <v>90</v>
      </c>
      <c r="D23" s="143" t="s">
        <v>93</v>
      </c>
      <c r="E23" s="191">
        <f t="shared" si="0"/>
        <v>15</v>
      </c>
      <c r="F23" s="144" t="str">
        <f t="shared" si="1"/>
        <v>Risco Crítico</v>
      </c>
    </row>
    <row r="24" spans="1:207" s="2" customFormat="1" ht="56.25" customHeight="1" thickTop="1" thickBot="1">
      <c r="A24" s="212" t="str">
        <f>'2 - Identificação do Risco'!A24</f>
        <v>R07</v>
      </c>
      <c r="B24" s="212">
        <f>'2 - Identificação do Risco'!B24</f>
        <v>0</v>
      </c>
      <c r="C24" s="143" t="s">
        <v>92</v>
      </c>
      <c r="D24" s="143" t="s">
        <v>97</v>
      </c>
      <c r="E24" s="191">
        <f t="shared" si="0"/>
        <v>1</v>
      </c>
      <c r="F24" s="144" t="str">
        <f t="shared" si="1"/>
        <v>Risco Pequeno</v>
      </c>
    </row>
    <row r="25" spans="1:207" s="2" customFormat="1" ht="54.95" customHeight="1" thickTop="1">
      <c r="C25" s="59"/>
      <c r="D25" s="59"/>
      <c r="E25" s="60"/>
      <c r="F25" s="61"/>
    </row>
    <row r="26" spans="1:207" s="54" customFormat="1" ht="13.5" hidden="1" thickBot="1">
      <c r="C26" s="11"/>
      <c r="D26" s="11"/>
      <c r="E26" s="11"/>
      <c r="F26" s="11"/>
    </row>
    <row r="27" spans="1:207" s="54" customFormat="1" ht="36" hidden="1" customHeight="1" thickBot="1">
      <c r="C27" s="288"/>
      <c r="D27" s="157"/>
      <c r="E27" s="159" t="s">
        <v>17</v>
      </c>
      <c r="F27" s="131" t="s">
        <v>19</v>
      </c>
    </row>
    <row r="28" spans="1:207" s="55" customFormat="1" ht="25.5" hidden="1" customHeight="1">
      <c r="C28" s="288"/>
      <c r="D28" s="158"/>
      <c r="E28" s="215" t="s">
        <v>99</v>
      </c>
      <c r="F28" s="216" t="s">
        <v>93</v>
      </c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</row>
    <row r="29" spans="1:207" s="55" customFormat="1" ht="20.25" hidden="1" customHeight="1">
      <c r="C29" s="156"/>
      <c r="D29" s="158"/>
      <c r="E29" s="217" t="s">
        <v>98</v>
      </c>
      <c r="F29" s="218" t="s">
        <v>94</v>
      </c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</row>
    <row r="30" spans="1:207" hidden="1">
      <c r="C30" s="156"/>
      <c r="D30" s="158"/>
      <c r="E30" s="217" t="s">
        <v>90</v>
      </c>
      <c r="F30" s="218" t="s">
        <v>95</v>
      </c>
    </row>
    <row r="31" spans="1:207" hidden="1">
      <c r="C31" s="156"/>
      <c r="D31" s="158"/>
      <c r="E31" s="217" t="s">
        <v>91</v>
      </c>
      <c r="F31" s="218" t="s">
        <v>96</v>
      </c>
    </row>
    <row r="32" spans="1:207" ht="15.75" hidden="1" thickBot="1">
      <c r="C32" s="156"/>
      <c r="D32" s="158"/>
      <c r="E32" s="219" t="s">
        <v>92</v>
      </c>
      <c r="F32" s="220" t="s">
        <v>97</v>
      </c>
    </row>
    <row r="33" hidden="1"/>
    <row r="34" hidden="1"/>
  </sheetData>
  <dataConsolidate/>
  <mergeCells count="2">
    <mergeCell ref="A16:F16"/>
    <mergeCell ref="C27:C28"/>
  </mergeCells>
  <phoneticPr fontId="28" type="noConversion"/>
  <conditionalFormatting sqref="C18:E25">
    <cfRule type="cellIs" dxfId="35" priority="140" operator="between">
      <formula>1</formula>
      <formula>3</formula>
    </cfRule>
  </conditionalFormatting>
  <conditionalFormatting sqref="C18:D18 D18:D24 C18:C25">
    <cfRule type="cellIs" priority="136" operator="between">
      <formula>#REF!</formula>
      <formula>#REF!</formula>
    </cfRule>
    <cfRule type="cellIs" dxfId="34" priority="137" operator="between">
      <formula>1</formula>
      <formula>3</formula>
    </cfRule>
    <cfRule type="cellIs" dxfId="33" priority="138" operator="between">
      <formula>1</formula>
      <formula>3</formula>
    </cfRule>
    <cfRule type="cellIs" dxfId="32" priority="139" operator="between">
      <formula>15</formula>
      <formula>25</formula>
    </cfRule>
  </conditionalFormatting>
  <conditionalFormatting sqref="F18:F25">
    <cfRule type="cellIs" dxfId="31" priority="128" operator="equal">
      <formula>"Risco Pequeno"</formula>
    </cfRule>
    <cfRule type="cellIs" dxfId="30" priority="129" operator="equal">
      <formula>"Risco Alto"</formula>
    </cfRule>
    <cfRule type="cellIs" dxfId="29" priority="130" operator="equal">
      <formula>"Risco Crítico"</formula>
    </cfRule>
    <cfRule type="cellIs" dxfId="28" priority="131" operator="equal">
      <formula>"Risco Médio"</formula>
    </cfRule>
  </conditionalFormatting>
  <conditionalFormatting sqref="D18:D24">
    <cfRule type="cellIs" priority="25" operator="between">
      <formula>#REF!</formula>
      <formula>#REF!</formula>
    </cfRule>
    <cfRule type="cellIs" dxfId="27" priority="26" operator="between">
      <formula>1</formula>
      <formula>3</formula>
    </cfRule>
    <cfRule type="cellIs" dxfId="26" priority="27" operator="between">
      <formula>1</formula>
      <formula>3</formula>
    </cfRule>
    <cfRule type="cellIs" dxfId="25" priority="28" operator="between">
      <formula>15</formula>
      <formula>25</formula>
    </cfRule>
  </conditionalFormatting>
  <conditionalFormatting sqref="D19:D24">
    <cfRule type="cellIs" priority="9" operator="between">
      <formula>#REF!</formula>
      <formula>#REF!</formula>
    </cfRule>
    <cfRule type="cellIs" dxfId="24" priority="10" operator="between">
      <formula>1</formula>
      <formula>3</formula>
    </cfRule>
    <cfRule type="cellIs" dxfId="23" priority="11" operator="between">
      <formula>1</formula>
      <formula>3</formula>
    </cfRule>
    <cfRule type="cellIs" dxfId="22" priority="12" operator="between">
      <formula>15</formula>
      <formula>25</formula>
    </cfRule>
  </conditionalFormatting>
  <conditionalFormatting sqref="D19:D24">
    <cfRule type="cellIs" priority="5" operator="between">
      <formula>#REF!</formula>
      <formula>#REF!</formula>
    </cfRule>
    <cfRule type="cellIs" dxfId="21" priority="6" operator="between">
      <formula>1</formula>
      <formula>3</formula>
    </cfRule>
    <cfRule type="cellIs" dxfId="20" priority="7" operator="between">
      <formula>1</formula>
      <formula>3</formula>
    </cfRule>
    <cfRule type="cellIs" dxfId="19" priority="8" operator="between">
      <formula>15</formula>
      <formula>25</formula>
    </cfRule>
  </conditionalFormatting>
  <conditionalFormatting sqref="C18:C21">
    <cfRule type="cellIs" priority="1" operator="between">
      <formula>#REF!</formula>
      <formula>#REF!</formula>
    </cfRule>
    <cfRule type="cellIs" dxfId="18" priority="2" operator="between">
      <formula>1</formula>
      <formula>3</formula>
    </cfRule>
    <cfRule type="cellIs" dxfId="17" priority="3" operator="between">
      <formula>1</formula>
      <formula>3</formula>
    </cfRule>
    <cfRule type="cellIs" dxfId="16" priority="4" operator="between">
      <formula>15</formula>
      <formula>25</formula>
    </cfRule>
  </conditionalFormatting>
  <dataValidations count="3">
    <dataValidation type="list" allowBlank="1" showInputMessage="1" showErrorMessage="1" sqref="C25:D25" xr:uid="{F0388248-0813-431C-A284-94F5BB3F5090}">
      <formula1>#REF!</formula1>
    </dataValidation>
    <dataValidation type="list" allowBlank="1" showInputMessage="1" showErrorMessage="1" sqref="C18:C24" xr:uid="{7B39F435-1034-4843-AC1E-BEE13F4CC5B7}">
      <formula1>$E$28:$E$32</formula1>
    </dataValidation>
    <dataValidation type="list" allowBlank="1" showInputMessage="1" showErrorMessage="1" sqref="D18:D24" xr:uid="{BFCD9AF0-2112-4674-B306-434E5EEC6912}">
      <formula1>$F$28:$F$32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184D4-6001-492F-BBBE-233A82B33650}">
  <sheetPr codeName="Planilha4"/>
  <dimension ref="A1:HA39"/>
  <sheetViews>
    <sheetView zoomScale="70" zoomScaleNormal="70" zoomScalePageLayoutView="125" workbookViewId="0">
      <pane ySplit="17" topLeftCell="A21" activePane="bottomLeft" state="frozen"/>
      <selection activeCell="A15" sqref="A15"/>
      <selection pane="bottomLeft" activeCell="C18" sqref="C18"/>
    </sheetView>
  </sheetViews>
  <sheetFormatPr defaultColWidth="9.140625" defaultRowHeight="15"/>
  <cols>
    <col min="1" max="1" width="27.7109375" style="32" customWidth="1"/>
    <col min="2" max="2" width="53.85546875" style="32" customWidth="1"/>
    <col min="3" max="3" width="60.140625" style="2" customWidth="1"/>
    <col min="4" max="4" width="64.28515625" style="2" bestFit="1" customWidth="1"/>
    <col min="5" max="5" width="30.42578125" style="2" customWidth="1"/>
    <col min="6" max="6" width="22.85546875" style="2" customWidth="1"/>
    <col min="7" max="7" width="34.28515625" style="2" customWidth="1"/>
    <col min="8" max="8" width="17.85546875" style="2" customWidth="1"/>
    <col min="9" max="16" width="9.140625" style="2"/>
    <col min="17" max="17" width="15.42578125" style="2" customWidth="1"/>
    <col min="18" max="18" width="11.140625" style="2" customWidth="1"/>
    <col min="19" max="209" width="9.140625" style="2"/>
    <col min="210" max="16384" width="9.140625" style="32"/>
  </cols>
  <sheetData>
    <row r="1" spans="1:209" ht="21" hidden="1" thickBot="1">
      <c r="C1" s="3"/>
      <c r="D1" s="3"/>
      <c r="E1" s="3"/>
      <c r="F1" s="3"/>
      <c r="G1" s="3"/>
    </row>
    <row r="2" spans="1:209" ht="21" hidden="1" thickBot="1">
      <c r="C2" s="64"/>
      <c r="D2" s="64"/>
      <c r="E2" s="64"/>
      <c r="F2" s="4"/>
      <c r="G2" s="4"/>
      <c r="HA2" s="32"/>
    </row>
    <row r="3" spans="1:209" ht="21" hidden="1" thickBot="1">
      <c r="C3" s="292"/>
      <c r="D3" s="292"/>
      <c r="E3" s="292"/>
      <c r="F3" s="62"/>
      <c r="G3" s="62"/>
      <c r="HA3" s="32"/>
    </row>
    <row r="4" spans="1:209" ht="21" hidden="1" thickBot="1">
      <c r="C4" s="293"/>
      <c r="D4" s="293"/>
      <c r="E4" s="293"/>
      <c r="F4" s="62"/>
      <c r="G4" s="62"/>
      <c r="HA4" s="32"/>
    </row>
    <row r="5" spans="1:209" ht="21" hidden="1" thickBot="1">
      <c r="C5" s="90"/>
      <c r="D5" s="90"/>
      <c r="E5" s="90"/>
      <c r="F5" s="62"/>
      <c r="G5" s="62"/>
      <c r="HA5" s="32"/>
    </row>
    <row r="6" spans="1:209" ht="21" hidden="1" thickBot="1">
      <c r="C6" s="293"/>
      <c r="D6" s="293"/>
      <c r="E6" s="293"/>
      <c r="F6" s="4"/>
      <c r="G6" s="4"/>
    </row>
    <row r="7" spans="1:209" ht="21" hidden="1" thickBot="1">
      <c r="C7" s="289"/>
      <c r="D7" s="289"/>
      <c r="E7" s="289"/>
      <c r="F7" s="65"/>
      <c r="G7" s="65"/>
    </row>
    <row r="8" spans="1:209" ht="15.75" hidden="1" thickBot="1">
      <c r="C8" s="7"/>
      <c r="D8" s="7"/>
      <c r="E8" s="7"/>
      <c r="F8" s="7"/>
      <c r="G8" s="7"/>
    </row>
    <row r="9" spans="1:209" ht="15.75" hidden="1" thickBot="1">
      <c r="C9" s="1"/>
      <c r="D9" s="1"/>
      <c r="E9" s="1"/>
      <c r="F9" s="1"/>
      <c r="G9" s="1"/>
    </row>
    <row r="10" spans="1:209" ht="15.75" hidden="1" thickBot="1">
      <c r="C10" s="1"/>
      <c r="D10" s="1"/>
      <c r="E10" s="1"/>
      <c r="F10" s="1"/>
      <c r="G10" s="1"/>
    </row>
    <row r="11" spans="1:209" ht="15.75" hidden="1" thickBot="1">
      <c r="C11" s="1"/>
      <c r="D11" s="1"/>
      <c r="E11" s="1"/>
      <c r="F11" s="1"/>
      <c r="G11" s="1"/>
    </row>
    <row r="12" spans="1:209" ht="15.75" hidden="1" thickBot="1">
      <c r="C12" s="1"/>
      <c r="D12" s="1"/>
      <c r="E12" s="1"/>
      <c r="F12" s="1"/>
      <c r="G12" s="1"/>
    </row>
    <row r="13" spans="1:209" ht="15.75" hidden="1" thickBot="1">
      <c r="C13" s="9"/>
      <c r="D13" s="9"/>
      <c r="E13" s="9"/>
      <c r="F13" s="9"/>
      <c r="G13" s="9"/>
    </row>
    <row r="14" spans="1:209" ht="33" hidden="1" customHeight="1" thickBot="1">
      <c r="C14" s="271"/>
      <c r="D14" s="271"/>
      <c r="E14" s="271"/>
      <c r="F14" s="271"/>
      <c r="G14" s="271"/>
      <c r="HA14" s="32"/>
    </row>
    <row r="15" spans="1:209" ht="28.5" hidden="1" customHeight="1">
      <c r="C15" s="290"/>
      <c r="D15" s="290"/>
      <c r="E15" s="290"/>
      <c r="F15" s="290"/>
      <c r="G15" s="291"/>
      <c r="H15" s="68"/>
      <c r="I15" s="68"/>
      <c r="J15" s="68"/>
      <c r="HA15" s="32"/>
    </row>
    <row r="16" spans="1:209" ht="72" customHeight="1" thickTop="1" thickBot="1">
      <c r="A16" s="272" t="s">
        <v>115</v>
      </c>
      <c r="B16" s="272"/>
      <c r="C16" s="272"/>
      <c r="D16" s="272"/>
      <c r="E16" s="272"/>
      <c r="F16" s="272"/>
      <c r="G16" s="272"/>
      <c r="H16" s="69"/>
      <c r="GX16" s="32"/>
      <c r="GY16" s="32"/>
      <c r="GZ16" s="32"/>
      <c r="HA16" s="32"/>
    </row>
    <row r="17" spans="1:209" ht="51" customHeight="1" thickTop="1" thickBot="1">
      <c r="A17" s="193" t="s">
        <v>105</v>
      </c>
      <c r="B17" s="193" t="s">
        <v>151</v>
      </c>
      <c r="C17" s="193" t="s">
        <v>6</v>
      </c>
      <c r="D17" s="192" t="s">
        <v>89</v>
      </c>
      <c r="E17" s="192" t="s">
        <v>33</v>
      </c>
      <c r="F17" s="193" t="s">
        <v>5</v>
      </c>
      <c r="G17" s="193" t="s">
        <v>148</v>
      </c>
      <c r="GW17" s="32"/>
      <c r="GX17" s="32"/>
      <c r="GY17" s="32"/>
      <c r="GZ17" s="32"/>
      <c r="HA17" s="32"/>
    </row>
    <row r="18" spans="1:209" s="2" customFormat="1" ht="68.25" customHeight="1" thickTop="1" thickBot="1">
      <c r="A18" s="212" t="str">
        <f>'2 - Identificação do Risco'!A18</f>
        <v>R01</v>
      </c>
      <c r="B18" s="212">
        <f>'2 - Identificação do Risco'!B18</f>
        <v>0</v>
      </c>
      <c r="C18" s="212"/>
      <c r="D18" s="129" t="s">
        <v>179</v>
      </c>
      <c r="E18" s="194">
        <f>IF(D18="Não há controle;",1,IF(D18="Há controle(s) informa(is);",0.8,IF(D18="Há controle(s) não planejado(s);",0.6,IF(D18="Há controle(s) planejado(s) e documentado(s);",0.4,IF(D18="Há controle(s) planejado(s), discutido(s), testado(s) e documentado(s) com correções ou aperfeiçoamentos planejados.",0.2,"0")))))</f>
        <v>0.2</v>
      </c>
      <c r="F18" s="195">
        <f>E18*'3 - Análise do Risco'!E18</f>
        <v>5</v>
      </c>
      <c r="G18" s="195" t="str">
        <f>IF(F18&lt;4,"Risco Pequeno",IF(F18&lt;6,"Risco Médio",IF(F18&lt;14,"Risco Alto","Risco Crítico")))</f>
        <v>Risco Médio</v>
      </c>
    </row>
    <row r="19" spans="1:209" s="2" customFormat="1" ht="60.75" customHeight="1" thickTop="1" thickBot="1">
      <c r="A19" s="212" t="str">
        <f>'2 - Identificação do Risco'!A19</f>
        <v>R02</v>
      </c>
      <c r="B19" s="212">
        <f>'2 - Identificação do Risco'!B19</f>
        <v>0</v>
      </c>
      <c r="C19" s="130"/>
      <c r="D19" s="129" t="s">
        <v>178</v>
      </c>
      <c r="E19" s="194">
        <f t="shared" ref="E19:E24" si="0">IF(D19="Não há controle;",1,IF(D19="Há controle(s) informa(is);",0.8,IF(D19="Há controle(s) não planejado(s);",0.6,IF(D19="Há controle(s) planejado(s) e documentado(s);",0.4,IF(D19="Há controle(s) planejado(s), discutido(s), testado(s) e documentado(s) com correções ou aperfeiçoamentos planejados.",0.2,"0")))))</f>
        <v>1</v>
      </c>
      <c r="F19" s="195">
        <f>E19*'3 - Análise do Risco'!E19</f>
        <v>25</v>
      </c>
      <c r="G19" s="195" t="str">
        <f t="shared" ref="G19:G24" si="1">IF(F19&lt;4,"Risco Pequeno",IF(F19&lt;6,"Risco Médio",IF(F19&lt;14,"Risco Alto","Risco Crítico")))</f>
        <v>Risco Crítico</v>
      </c>
    </row>
    <row r="20" spans="1:209" s="2" customFormat="1" ht="66" customHeight="1" thickTop="1" thickBot="1">
      <c r="A20" s="212" t="str">
        <f>'2 - Identificação do Risco'!A20</f>
        <v>R03</v>
      </c>
      <c r="B20" s="212">
        <f>'2 - Identificação do Risco'!B20</f>
        <v>0</v>
      </c>
      <c r="C20" s="130"/>
      <c r="D20" s="129" t="s">
        <v>173</v>
      </c>
      <c r="E20" s="194">
        <f t="shared" si="0"/>
        <v>0.6</v>
      </c>
      <c r="F20" s="195">
        <f>E20*'3 - Análise do Risco'!E20</f>
        <v>9</v>
      </c>
      <c r="G20" s="195" t="str">
        <f t="shared" si="1"/>
        <v>Risco Alto</v>
      </c>
    </row>
    <row r="21" spans="1:209" s="2" customFormat="1" ht="60.75" customHeight="1" thickTop="1" thickBot="1">
      <c r="A21" s="212" t="str">
        <f>'2 - Identificação do Risco'!A21</f>
        <v>R04</v>
      </c>
      <c r="B21" s="212">
        <f>'2 - Identificação do Risco'!B21</f>
        <v>0</v>
      </c>
      <c r="C21" s="130"/>
      <c r="D21" s="129" t="s">
        <v>173</v>
      </c>
      <c r="E21" s="194">
        <f t="shared" si="0"/>
        <v>0.6</v>
      </c>
      <c r="F21" s="195">
        <f>E21*'3 - Análise do Risco'!E21</f>
        <v>3</v>
      </c>
      <c r="G21" s="195" t="str">
        <f>IF(F21&lt;4,"Risco Pequeno",IF(F21&lt;6,"Risco Médio",IF(F21&lt;14,"Risco Alto","Risco Crítico")))</f>
        <v>Risco Pequeno</v>
      </c>
    </row>
    <row r="22" spans="1:209" s="2" customFormat="1" ht="60.75" customHeight="1" thickTop="1" thickBot="1">
      <c r="A22" s="212" t="str">
        <f>'2 - Identificação do Risco'!A22</f>
        <v>R05</v>
      </c>
      <c r="B22" s="212">
        <f>'2 - Identificação do Risco'!B22</f>
        <v>0</v>
      </c>
      <c r="C22" s="130"/>
      <c r="D22" s="129" t="s">
        <v>178</v>
      </c>
      <c r="E22" s="194">
        <f t="shared" si="0"/>
        <v>1</v>
      </c>
      <c r="F22" s="195">
        <f>E22*'3 - Análise do Risco'!E22</f>
        <v>4</v>
      </c>
      <c r="G22" s="195" t="str">
        <f t="shared" si="1"/>
        <v>Risco Médio</v>
      </c>
    </row>
    <row r="23" spans="1:209" s="2" customFormat="1" ht="48" customHeight="1" thickTop="1" thickBot="1">
      <c r="A23" s="212" t="str">
        <f>'2 - Identificação do Risco'!A23</f>
        <v>R06</v>
      </c>
      <c r="B23" s="212">
        <f>'2 - Identificação do Risco'!B23</f>
        <v>0</v>
      </c>
      <c r="C23" s="130"/>
      <c r="D23" s="129" t="s">
        <v>179</v>
      </c>
      <c r="E23" s="194">
        <f t="shared" si="0"/>
        <v>0.2</v>
      </c>
      <c r="F23" s="195">
        <f>E23*'3 - Análise do Risco'!E23</f>
        <v>3</v>
      </c>
      <c r="G23" s="195" t="str">
        <f t="shared" si="1"/>
        <v>Risco Pequeno</v>
      </c>
    </row>
    <row r="24" spans="1:209" s="2" customFormat="1" ht="56.25" customHeight="1" thickTop="1" thickBot="1">
      <c r="A24" s="212" t="str">
        <f>'2 - Identificação do Risco'!A24</f>
        <v>R07</v>
      </c>
      <c r="B24" s="212">
        <f>'2 - Identificação do Risco'!B24</f>
        <v>0</v>
      </c>
      <c r="C24" s="130"/>
      <c r="D24" s="129" t="s">
        <v>173</v>
      </c>
      <c r="E24" s="194">
        <f t="shared" si="0"/>
        <v>0.6</v>
      </c>
      <c r="F24" s="195">
        <f>E24*'3 - Análise do Risco'!E24</f>
        <v>0.6</v>
      </c>
      <c r="G24" s="195" t="str">
        <f t="shared" si="1"/>
        <v>Risco Pequeno</v>
      </c>
    </row>
    <row r="25" spans="1:209" s="2" customFormat="1" ht="43.5" customHeight="1" thickTop="1">
      <c r="A25" s="132"/>
      <c r="B25" s="132"/>
      <c r="C25" s="133"/>
      <c r="D25" s="132"/>
      <c r="E25" s="132"/>
      <c r="F25" s="134"/>
      <c r="G25" s="135"/>
    </row>
    <row r="26" spans="1:209" s="54" customFormat="1" ht="23.25" hidden="1" customHeight="1" thickBot="1">
      <c r="C26" s="11"/>
      <c r="D26" s="297"/>
      <c r="E26" s="297"/>
      <c r="F26" s="297"/>
      <c r="G26" s="297"/>
    </row>
    <row r="27" spans="1:209" s="54" customFormat="1" ht="16.5" hidden="1" thickBot="1">
      <c r="C27" s="208"/>
      <c r="D27" s="298" t="s">
        <v>178</v>
      </c>
      <c r="E27" s="295"/>
      <c r="F27" s="295"/>
      <c r="G27" s="296"/>
    </row>
    <row r="28" spans="1:209" s="55" customFormat="1" ht="16.5" hidden="1" thickBot="1">
      <c r="C28" s="208"/>
      <c r="D28" s="298" t="s">
        <v>172</v>
      </c>
      <c r="E28" s="295"/>
      <c r="F28" s="295"/>
      <c r="G28" s="296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</row>
    <row r="29" spans="1:209" s="55" customFormat="1" ht="16.5" hidden="1" thickBot="1">
      <c r="C29" s="208"/>
      <c r="D29" s="294" t="s">
        <v>173</v>
      </c>
      <c r="E29" s="295"/>
      <c r="F29" s="295"/>
      <c r="G29" s="296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</row>
    <row r="30" spans="1:209" s="55" customFormat="1" ht="16.5" hidden="1" thickBot="1">
      <c r="C30" s="209"/>
      <c r="D30" s="294" t="s">
        <v>174</v>
      </c>
      <c r="E30" s="295"/>
      <c r="F30" s="295"/>
      <c r="G30" s="296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</row>
    <row r="31" spans="1:209" s="55" customFormat="1" ht="13.5" hidden="1" thickBot="1">
      <c r="C31" s="52"/>
      <c r="D31" s="294" t="s">
        <v>179</v>
      </c>
      <c r="E31" s="295"/>
      <c r="F31" s="295"/>
      <c r="G31" s="296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</row>
    <row r="32" spans="1:209" s="55" customFormat="1" ht="73.5" customHeight="1">
      <c r="C32" s="52"/>
      <c r="D32" s="54"/>
      <c r="E32" s="52"/>
      <c r="F32" s="52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</row>
    <row r="33" spans="3:209" s="52" customFormat="1" ht="21" customHeight="1">
      <c r="C33" s="53"/>
      <c r="E33" s="53"/>
      <c r="F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3"/>
      <c r="GX33" s="53"/>
      <c r="GY33" s="53"/>
    </row>
    <row r="34" spans="3:209" s="52" customFormat="1" ht="21.75" customHeight="1">
      <c r="C34" s="53"/>
      <c r="D34" s="53"/>
      <c r="E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</row>
    <row r="35" spans="3:209" s="52" customFormat="1" ht="21" customHeight="1">
      <c r="D35" s="53"/>
      <c r="E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</row>
    <row r="36" spans="3:209" s="52" customFormat="1" ht="12.75">
      <c r="D36" s="53"/>
      <c r="E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</row>
    <row r="37" spans="3:209" s="52" customFormat="1" ht="12.75"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  <c r="HA37" s="53"/>
    </row>
    <row r="38" spans="3:209" s="33" customFormat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</row>
    <row r="39" spans="3:209" s="33" customFormat="1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</row>
  </sheetData>
  <mergeCells count="13">
    <mergeCell ref="D30:G30"/>
    <mergeCell ref="D31:G31"/>
    <mergeCell ref="D26:G26"/>
    <mergeCell ref="D27:G27"/>
    <mergeCell ref="D28:G28"/>
    <mergeCell ref="D29:G29"/>
    <mergeCell ref="A16:G16"/>
    <mergeCell ref="C7:E7"/>
    <mergeCell ref="C14:G14"/>
    <mergeCell ref="C15:G15"/>
    <mergeCell ref="C3:E3"/>
    <mergeCell ref="C4:E4"/>
    <mergeCell ref="C6:E6"/>
  </mergeCells>
  <phoneticPr fontId="28" type="noConversion"/>
  <conditionalFormatting sqref="C19:C24">
    <cfRule type="cellIs" dxfId="15" priority="108" operator="equal">
      <formula>"Risco Pequeno"</formula>
    </cfRule>
    <cfRule type="cellIs" dxfId="14" priority="109" operator="equal">
      <formula>"Risco Alto"</formula>
    </cfRule>
    <cfRule type="cellIs" dxfId="13" priority="110" operator="equal">
      <formula>"Risco Crítico"</formula>
    </cfRule>
    <cfRule type="cellIs" dxfId="12" priority="111" operator="equal">
      <formula>"Risco Moderado"</formula>
    </cfRule>
  </conditionalFormatting>
  <conditionalFormatting sqref="G18:G24">
    <cfRule type="cellIs" dxfId="11" priority="104" operator="equal">
      <formula>"Risco Crítico"</formula>
    </cfRule>
    <cfRule type="cellIs" dxfId="10" priority="105" operator="equal">
      <formula>"Risco Alto"</formula>
    </cfRule>
    <cfRule type="cellIs" dxfId="9" priority="106" operator="equal">
      <formula>"Risco Médio"</formula>
    </cfRule>
    <cfRule type="cellIs" dxfId="8" priority="107" operator="equal">
      <formula>"Risco Pequeno"</formula>
    </cfRule>
  </conditionalFormatting>
  <conditionalFormatting sqref="C25">
    <cfRule type="cellIs" dxfId="7" priority="5" operator="equal">
      <formula>"Risco Pequeno"</formula>
    </cfRule>
    <cfRule type="cellIs" dxfId="6" priority="6" operator="equal">
      <formula>"Risco Alto"</formula>
    </cfRule>
    <cfRule type="cellIs" dxfId="5" priority="7" operator="equal">
      <formula>"Risco Crítico"</formula>
    </cfRule>
    <cfRule type="cellIs" dxfId="4" priority="8" operator="equal">
      <formula>"Risco Moderado"</formula>
    </cfRule>
  </conditionalFormatting>
  <conditionalFormatting sqref="G25">
    <cfRule type="cellIs" dxfId="3" priority="1" operator="equal">
      <formula>"Risco Crítico"</formula>
    </cfRule>
    <cfRule type="cellIs" dxfId="2" priority="2" operator="equal">
      <formula>"Risco Alto"</formula>
    </cfRule>
    <cfRule type="cellIs" dxfId="1" priority="3" operator="equal">
      <formula>"Risco Moderado"</formula>
    </cfRule>
    <cfRule type="cellIs" dxfId="0" priority="4" operator="equal">
      <formula>"Risco Pequeno"</formula>
    </cfRule>
  </conditionalFormatting>
  <dataValidations count="2">
    <dataValidation type="list" allowBlank="1" showInputMessage="1" showErrorMessage="1" sqref="D19:D25" xr:uid="{4ADD21E5-C492-47F2-95B9-ACBC91EF65E0}">
      <formula1>$D$27:$D$32</formula1>
    </dataValidation>
    <dataValidation type="list" allowBlank="1" showInputMessage="1" showErrorMessage="1" sqref="D18" xr:uid="{A51D3063-DA23-4ED0-9445-29268B1CE2DD}">
      <formula1>$D$27:$D$31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58ECF-BED5-46A9-A959-78C1F08676A1}">
  <sheetPr codeName="Planilha5"/>
  <dimension ref="A1:HE1048432"/>
  <sheetViews>
    <sheetView zoomScale="66" zoomScaleNormal="66" zoomScalePageLayoutView="125" workbookViewId="0">
      <pane ySplit="17" topLeftCell="A18" activePane="bottomLeft" state="frozen"/>
      <selection activeCell="A15" sqref="A15"/>
      <selection pane="bottomLeft" activeCell="I24" sqref="I24"/>
    </sheetView>
  </sheetViews>
  <sheetFormatPr defaultColWidth="9.140625" defaultRowHeight="15"/>
  <cols>
    <col min="1" max="1" width="25.28515625" style="32" customWidth="1"/>
    <col min="2" max="2" width="49.140625" style="32" customWidth="1"/>
    <col min="3" max="3" width="38.7109375" style="2" customWidth="1"/>
    <col min="4" max="5" width="30.5703125" style="12" customWidth="1"/>
    <col min="6" max="6" width="50.7109375" style="12" customWidth="1"/>
    <col min="7" max="7" width="15.5703125" style="12" customWidth="1"/>
    <col min="8" max="8" width="21" style="83" customWidth="1"/>
    <col min="9" max="9" width="21.140625" style="2" customWidth="1"/>
    <col min="10" max="10" width="9.140625" style="2"/>
    <col min="11" max="11" width="26.7109375" style="2" customWidth="1"/>
    <col min="12" max="12" width="17.85546875" style="2" customWidth="1"/>
    <col min="13" max="20" width="9.140625" style="2"/>
    <col min="21" max="21" width="15.42578125" style="2" customWidth="1"/>
    <col min="22" max="22" width="11.140625" style="2" customWidth="1"/>
    <col min="23" max="213" width="9.140625" style="2"/>
    <col min="214" max="16384" width="9.140625" style="32"/>
  </cols>
  <sheetData>
    <row r="1" spans="1:213" ht="21" hidden="1" customHeight="1">
      <c r="C1" s="3"/>
      <c r="D1" s="3"/>
      <c r="E1" s="3"/>
      <c r="F1" s="3"/>
      <c r="G1" s="3"/>
      <c r="H1" s="79"/>
      <c r="I1" s="3"/>
    </row>
    <row r="2" spans="1:213" ht="20.25" hidden="1" customHeight="1" thickBot="1">
      <c r="C2" s="104"/>
      <c r="HE2" s="32"/>
    </row>
    <row r="3" spans="1:213" ht="20.25" hidden="1" customHeight="1" thickBot="1">
      <c r="C3" s="105"/>
      <c r="D3" s="106"/>
      <c r="E3" s="106"/>
      <c r="F3" s="106"/>
      <c r="G3" s="106"/>
      <c r="H3" s="107"/>
      <c r="I3" s="108"/>
      <c r="HE3" s="32"/>
    </row>
    <row r="4" spans="1:213" ht="20.25" hidden="1" customHeight="1" thickBot="1">
      <c r="C4" s="105"/>
      <c r="D4" s="106"/>
      <c r="E4" s="106"/>
      <c r="F4" s="106"/>
      <c r="G4" s="106"/>
      <c r="H4" s="107"/>
      <c r="I4" s="108"/>
      <c r="HE4" s="32"/>
    </row>
    <row r="5" spans="1:213" ht="20.25" hidden="1" customHeight="1" thickBot="1">
      <c r="C5" s="105"/>
      <c r="D5" s="106"/>
      <c r="E5" s="106"/>
      <c r="F5" s="106"/>
      <c r="G5" s="106"/>
      <c r="H5" s="107"/>
      <c r="I5" s="108"/>
      <c r="HE5" s="32"/>
    </row>
    <row r="6" spans="1:213" ht="20.25" hidden="1" customHeight="1" thickBot="1">
      <c r="C6" s="104"/>
      <c r="D6" s="109"/>
      <c r="E6" s="109"/>
      <c r="F6" s="109"/>
      <c r="G6" s="109"/>
      <c r="H6" s="104"/>
      <c r="I6" s="104"/>
    </row>
    <row r="7" spans="1:213" ht="20.25" hidden="1" customHeight="1" thickBot="1">
      <c r="C7" s="65"/>
      <c r="D7" s="66"/>
      <c r="E7" s="66"/>
      <c r="F7" s="66"/>
      <c r="G7" s="66"/>
      <c r="H7" s="65"/>
      <c r="I7" s="65"/>
    </row>
    <row r="8" spans="1:213" ht="15.75" hidden="1" customHeight="1" thickBot="1">
      <c r="C8" s="7"/>
      <c r="D8" s="8"/>
      <c r="E8" s="8"/>
      <c r="F8" s="8"/>
      <c r="G8" s="8"/>
      <c r="H8" s="80"/>
      <c r="I8" s="7"/>
    </row>
    <row r="9" spans="1:213" ht="15" hidden="1" customHeight="1" thickBot="1"/>
    <row r="10" spans="1:213" ht="15" hidden="1" customHeight="1" thickBot="1"/>
    <row r="11" spans="1:213" ht="15" hidden="1" customHeight="1" thickBot="1"/>
    <row r="12" spans="1:213" ht="15.75" hidden="1" customHeight="1" thickBot="1"/>
    <row r="13" spans="1:213" ht="15" hidden="1" customHeight="1" thickBot="1">
      <c r="C13" s="9"/>
      <c r="D13" s="10"/>
      <c r="E13" s="10"/>
      <c r="F13" s="10"/>
      <c r="G13" s="10"/>
      <c r="H13" s="81"/>
      <c r="I13" s="9"/>
    </row>
    <row r="14" spans="1:213" ht="33" hidden="1" customHeight="1" thickBot="1">
      <c r="C14" s="271"/>
      <c r="D14" s="271"/>
      <c r="E14" s="271"/>
      <c r="F14" s="271"/>
      <c r="G14" s="271"/>
      <c r="H14" s="271"/>
      <c r="I14" s="271"/>
      <c r="HE14" s="32"/>
    </row>
    <row r="15" spans="1:213" ht="28.5" hidden="1" customHeight="1" thickBot="1">
      <c r="C15" s="299" t="s">
        <v>72</v>
      </c>
      <c r="D15" s="300"/>
      <c r="E15" s="300"/>
      <c r="F15" s="301"/>
      <c r="G15" s="301"/>
      <c r="H15" s="301"/>
      <c r="I15" s="301"/>
      <c r="J15" s="68"/>
      <c r="K15" s="68"/>
      <c r="L15" s="68"/>
      <c r="M15" s="68"/>
      <c r="N15" s="68"/>
      <c r="HE15" s="32"/>
    </row>
    <row r="16" spans="1:213" s="202" customFormat="1" ht="61.5" customHeight="1" thickBot="1">
      <c r="A16" s="302" t="s">
        <v>116</v>
      </c>
      <c r="B16" s="302"/>
      <c r="C16" s="302"/>
      <c r="D16" s="302"/>
      <c r="E16" s="302"/>
      <c r="F16" s="302"/>
      <c r="G16" s="302"/>
      <c r="H16" s="302"/>
      <c r="I16" s="303"/>
      <c r="J16" s="200"/>
      <c r="K16" s="200"/>
      <c r="L16" s="200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201"/>
    </row>
    <row r="17" spans="1:213" s="197" customFormat="1" ht="75.75" customHeight="1" thickTop="1" thickBot="1">
      <c r="A17" s="199" t="s">
        <v>105</v>
      </c>
      <c r="B17" s="199" t="s">
        <v>151</v>
      </c>
      <c r="C17" s="199" t="s">
        <v>150</v>
      </c>
      <c r="D17" s="199" t="s">
        <v>106</v>
      </c>
      <c r="E17" s="199" t="s">
        <v>153</v>
      </c>
      <c r="F17" s="199" t="s">
        <v>149</v>
      </c>
      <c r="G17" s="199" t="s">
        <v>7</v>
      </c>
      <c r="H17" s="199" t="s">
        <v>8</v>
      </c>
      <c r="I17" s="199" t="s">
        <v>9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  <c r="GY17" s="196"/>
      <c r="GZ17" s="196"/>
    </row>
    <row r="18" spans="1:213" s="2" customFormat="1" ht="36" customHeight="1" thickTop="1" thickBot="1">
      <c r="A18" s="212" t="str">
        <f>'2 - Identificação do Risco'!A18</f>
        <v>R01</v>
      </c>
      <c r="B18" s="212">
        <f>'2 - Identificação do Risco'!B18</f>
        <v>0</v>
      </c>
      <c r="C18" s="111" t="s">
        <v>180</v>
      </c>
      <c r="D18" s="112" t="s">
        <v>161</v>
      </c>
      <c r="E18" s="227" t="s">
        <v>198</v>
      </c>
      <c r="F18" s="212" t="s">
        <v>164</v>
      </c>
      <c r="G18" s="212" t="s">
        <v>112</v>
      </c>
      <c r="H18" s="212" t="s">
        <v>112</v>
      </c>
      <c r="I18" s="198" t="s">
        <v>171</v>
      </c>
    </row>
    <row r="19" spans="1:213" s="2" customFormat="1" ht="40.5" customHeight="1" thickTop="1" thickBot="1">
      <c r="A19" s="212" t="str">
        <f>'2 - Identificação do Risco'!A19</f>
        <v>R02</v>
      </c>
      <c r="B19" s="212">
        <f>'2 - Identificação do Risco'!B19</f>
        <v>0</v>
      </c>
      <c r="C19" s="111" t="s">
        <v>182</v>
      </c>
      <c r="D19" s="112" t="s">
        <v>162</v>
      </c>
      <c r="E19" s="227" t="s">
        <v>198</v>
      </c>
      <c r="F19" s="113" t="s">
        <v>165</v>
      </c>
      <c r="G19" s="213"/>
      <c r="H19" s="213"/>
      <c r="I19" s="110" t="s">
        <v>169</v>
      </c>
    </row>
    <row r="20" spans="1:213" s="2" customFormat="1" ht="43.5" customHeight="1" thickTop="1" thickBot="1">
      <c r="A20" s="212" t="str">
        <f>'2 - Identificação do Risco'!A20</f>
        <v>R03</v>
      </c>
      <c r="B20" s="212">
        <f>'2 - Identificação do Risco'!B20</f>
        <v>0</v>
      </c>
      <c r="C20" s="111" t="s">
        <v>181</v>
      </c>
      <c r="D20" s="112" t="s">
        <v>161</v>
      </c>
      <c r="E20" s="227" t="s">
        <v>198</v>
      </c>
      <c r="F20" s="113" t="s">
        <v>166</v>
      </c>
      <c r="G20" s="110"/>
      <c r="H20" s="110"/>
      <c r="I20" s="110" t="s">
        <v>34</v>
      </c>
    </row>
    <row r="21" spans="1:213" s="2" customFormat="1" ht="51" customHeight="1" thickTop="1" thickBot="1">
      <c r="A21" s="212" t="str">
        <f>'2 - Identificação do Risco'!A21</f>
        <v>R04</v>
      </c>
      <c r="B21" s="212">
        <f>'2 - Identificação do Risco'!B21</f>
        <v>0</v>
      </c>
      <c r="C21" s="111" t="s">
        <v>182</v>
      </c>
      <c r="D21" s="112" t="s">
        <v>163</v>
      </c>
      <c r="E21" s="112" t="s">
        <v>199</v>
      </c>
      <c r="F21" s="113" t="s">
        <v>167</v>
      </c>
      <c r="G21" s="110"/>
      <c r="H21" s="110"/>
      <c r="I21" s="110" t="s">
        <v>170</v>
      </c>
    </row>
    <row r="22" spans="1:213" s="2" customFormat="1" ht="47.25" customHeight="1" thickTop="1" thickBot="1">
      <c r="A22" s="212" t="str">
        <f>'2 - Identificação do Risco'!A22</f>
        <v>R05</v>
      </c>
      <c r="B22" s="212">
        <f>'2 - Identificação do Risco'!B22</f>
        <v>0</v>
      </c>
      <c r="C22" s="111" t="s">
        <v>182</v>
      </c>
      <c r="D22" s="112" t="s">
        <v>162</v>
      </c>
      <c r="E22" s="112" t="s">
        <v>199</v>
      </c>
      <c r="F22" s="113" t="s">
        <v>175</v>
      </c>
      <c r="G22" s="110"/>
      <c r="H22" s="110"/>
      <c r="I22" s="110" t="s">
        <v>170</v>
      </c>
    </row>
    <row r="23" spans="1:213" s="2" customFormat="1" ht="47.25" customHeight="1" thickTop="1" thickBot="1">
      <c r="A23" s="212" t="str">
        <f>'2 - Identificação do Risco'!A23</f>
        <v>R06</v>
      </c>
      <c r="B23" s="212">
        <f>'2 - Identificação do Risco'!B23</f>
        <v>0</v>
      </c>
      <c r="C23" s="111" t="s">
        <v>181</v>
      </c>
      <c r="D23" s="112" t="s">
        <v>168</v>
      </c>
      <c r="E23" s="112" t="s">
        <v>199</v>
      </c>
      <c r="F23" s="113" t="s">
        <v>176</v>
      </c>
      <c r="G23" s="110"/>
      <c r="H23" s="110"/>
      <c r="I23" s="110" t="s">
        <v>170</v>
      </c>
    </row>
    <row r="24" spans="1:213" s="2" customFormat="1" ht="47.25" customHeight="1" thickTop="1" thickBot="1">
      <c r="A24" s="212" t="str">
        <f>'2 - Identificação do Risco'!A24</f>
        <v>R07</v>
      </c>
      <c r="B24" s="212">
        <f>'2 - Identificação do Risco'!B24</f>
        <v>0</v>
      </c>
      <c r="C24" s="111" t="s">
        <v>181</v>
      </c>
      <c r="D24" s="112" t="s">
        <v>213</v>
      </c>
      <c r="E24" s="112" t="s">
        <v>200</v>
      </c>
      <c r="F24" s="113" t="s">
        <v>177</v>
      </c>
      <c r="G24" s="110"/>
      <c r="H24" s="110"/>
      <c r="I24" s="110" t="s">
        <v>170</v>
      </c>
    </row>
    <row r="25" spans="1:213" s="2" customFormat="1" ht="59.25" customHeight="1" thickTop="1">
      <c r="C25" s="114"/>
      <c r="D25" s="115"/>
      <c r="E25" s="115"/>
      <c r="F25" s="116"/>
      <c r="G25" s="115"/>
      <c r="H25" s="117"/>
      <c r="I25" s="117"/>
    </row>
    <row r="26" spans="1:213" s="54" customFormat="1" ht="12.75">
      <c r="I26" s="53"/>
      <c r="J26" s="82"/>
    </row>
    <row r="27" spans="1:213" s="54" customFormat="1" ht="36" hidden="1" customHeight="1" thickTop="1">
      <c r="C27" s="221" t="s">
        <v>1</v>
      </c>
      <c r="I27" s="146"/>
      <c r="J27" s="82"/>
    </row>
    <row r="28" spans="1:213" s="55" customFormat="1" ht="25.5" hidden="1" customHeight="1">
      <c r="C28" s="222" t="s">
        <v>180</v>
      </c>
      <c r="I28" s="147"/>
      <c r="J28" s="82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4"/>
      <c r="EF28" s="54"/>
      <c r="EG28" s="54"/>
      <c r="EH28" s="54"/>
      <c r="EI28" s="54"/>
      <c r="EJ28" s="54"/>
      <c r="EK28" s="54"/>
      <c r="EL28" s="54"/>
      <c r="EM28" s="54"/>
      <c r="EN28" s="54"/>
      <c r="EO28" s="54"/>
      <c r="EP28" s="54"/>
      <c r="EQ28" s="54"/>
      <c r="ER28" s="54"/>
      <c r="ES28" s="54"/>
      <c r="ET28" s="54"/>
      <c r="EU28" s="54"/>
      <c r="EV28" s="54"/>
      <c r="EW28" s="54"/>
      <c r="EX28" s="54"/>
      <c r="EY28" s="54"/>
      <c r="EZ28" s="54"/>
      <c r="FA28" s="54"/>
      <c r="FB28" s="54"/>
      <c r="FC28" s="54"/>
      <c r="FD28" s="54"/>
      <c r="FE28" s="54"/>
      <c r="FF28" s="54"/>
      <c r="FG28" s="54"/>
      <c r="FH28" s="54"/>
      <c r="FI28" s="54"/>
      <c r="FJ28" s="54"/>
      <c r="FK28" s="54"/>
      <c r="FL28" s="54"/>
      <c r="FM28" s="54"/>
      <c r="FN28" s="54"/>
      <c r="FO28" s="54"/>
      <c r="FP28" s="54"/>
      <c r="FQ28" s="54"/>
      <c r="FR28" s="54"/>
      <c r="FS28" s="54"/>
      <c r="FT28" s="54"/>
      <c r="FU28" s="54"/>
      <c r="FV28" s="54"/>
      <c r="FW28" s="54"/>
      <c r="FX28" s="54"/>
      <c r="FY28" s="54"/>
      <c r="FZ28" s="54"/>
      <c r="GA28" s="54"/>
      <c r="GB28" s="54"/>
      <c r="GC28" s="54"/>
      <c r="GD28" s="54"/>
      <c r="GE28" s="54"/>
      <c r="GF28" s="54"/>
      <c r="GG28" s="54"/>
      <c r="GH28" s="54"/>
      <c r="GI28" s="54"/>
      <c r="GJ28" s="54"/>
      <c r="GK28" s="54"/>
      <c r="GL28" s="54"/>
      <c r="GM28" s="54"/>
      <c r="GN28" s="54"/>
      <c r="GO28" s="54"/>
      <c r="GP28" s="54"/>
      <c r="GQ28" s="54"/>
      <c r="GR28" s="54"/>
      <c r="GS28" s="54"/>
      <c r="GT28" s="54"/>
      <c r="GU28" s="54"/>
      <c r="GV28" s="54"/>
      <c r="GW28" s="54"/>
      <c r="GX28" s="54"/>
      <c r="GY28" s="54"/>
      <c r="GZ28" s="54"/>
      <c r="HA28" s="54"/>
    </row>
    <row r="29" spans="1:213" s="55" customFormat="1" ht="32.25" hidden="1" customHeight="1">
      <c r="C29" s="222" t="s">
        <v>181</v>
      </c>
      <c r="I29" s="148"/>
      <c r="J29" s="82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4"/>
      <c r="CS29" s="54"/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4"/>
      <c r="DH29" s="54"/>
      <c r="DI29" s="54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54"/>
      <c r="FG29" s="54"/>
      <c r="FH29" s="54"/>
      <c r="FI29" s="54"/>
      <c r="FJ29" s="54"/>
      <c r="FK29" s="54"/>
      <c r="FL29" s="54"/>
      <c r="FM29" s="54"/>
      <c r="FN29" s="54"/>
      <c r="FO29" s="54"/>
      <c r="FP29" s="54"/>
      <c r="FQ29" s="54"/>
      <c r="FR29" s="54"/>
      <c r="FS29" s="54"/>
      <c r="FT29" s="54"/>
      <c r="FU29" s="54"/>
      <c r="FV29" s="54"/>
      <c r="FW29" s="54"/>
      <c r="FX29" s="54"/>
      <c r="FY29" s="54"/>
      <c r="FZ29" s="54"/>
      <c r="GA29" s="54"/>
      <c r="GB29" s="54"/>
      <c r="GC29" s="54"/>
      <c r="GD29" s="54"/>
      <c r="GE29" s="54"/>
      <c r="GF29" s="54"/>
      <c r="GG29" s="54"/>
      <c r="GH29" s="54"/>
      <c r="GI29" s="54"/>
      <c r="GJ29" s="54"/>
      <c r="GK29" s="54"/>
      <c r="GL29" s="54"/>
      <c r="GM29" s="54"/>
      <c r="GN29" s="54"/>
      <c r="GO29" s="54"/>
      <c r="GP29" s="54"/>
      <c r="GQ29" s="54"/>
      <c r="GR29" s="54"/>
      <c r="GS29" s="54"/>
      <c r="GT29" s="54"/>
      <c r="GU29" s="54"/>
      <c r="GV29" s="54"/>
      <c r="GW29" s="54"/>
      <c r="GX29" s="54"/>
      <c r="GY29" s="54"/>
      <c r="GZ29" s="54"/>
      <c r="HA29" s="54"/>
    </row>
    <row r="30" spans="1:213" s="55" customFormat="1" ht="30.75" hidden="1" customHeight="1">
      <c r="C30" s="222" t="s">
        <v>182</v>
      </c>
      <c r="I30" s="149"/>
      <c r="J30" s="82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4"/>
      <c r="CS30" s="54"/>
      <c r="CT30" s="54"/>
      <c r="CU30" s="54"/>
      <c r="CV30" s="54"/>
      <c r="CW30" s="54"/>
      <c r="CX30" s="54"/>
      <c r="CY30" s="54"/>
      <c r="CZ30" s="54"/>
      <c r="DA30" s="54"/>
      <c r="DB30" s="54"/>
      <c r="DC30" s="54"/>
      <c r="DD30" s="54"/>
      <c r="DE30" s="54"/>
      <c r="DF30" s="54"/>
      <c r="DG30" s="54"/>
      <c r="DH30" s="54"/>
      <c r="DI30" s="54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54"/>
      <c r="FG30" s="54"/>
      <c r="FH30" s="54"/>
      <c r="FI30" s="54"/>
      <c r="FJ30" s="54"/>
      <c r="FK30" s="54"/>
      <c r="FL30" s="54"/>
      <c r="FM30" s="54"/>
      <c r="FN30" s="54"/>
      <c r="FO30" s="54"/>
      <c r="FP30" s="54"/>
      <c r="FQ30" s="54"/>
      <c r="FR30" s="54"/>
      <c r="FS30" s="54"/>
      <c r="FT30" s="54"/>
      <c r="FU30" s="54"/>
      <c r="FV30" s="54"/>
      <c r="FW30" s="54"/>
      <c r="FX30" s="54"/>
      <c r="FY30" s="54"/>
      <c r="FZ30" s="54"/>
      <c r="GA30" s="54"/>
      <c r="GB30" s="54"/>
      <c r="GC30" s="54"/>
      <c r="GD30" s="54"/>
      <c r="GE30" s="54"/>
      <c r="GF30" s="54"/>
      <c r="GG30" s="54"/>
      <c r="GH30" s="54"/>
      <c r="GI30" s="54"/>
      <c r="GJ30" s="54"/>
      <c r="GK30" s="54"/>
      <c r="GL30" s="54"/>
      <c r="GM30" s="54"/>
      <c r="GN30" s="54"/>
      <c r="GO30" s="54"/>
      <c r="GP30" s="54"/>
      <c r="GQ30" s="54"/>
      <c r="GR30" s="54"/>
      <c r="GS30" s="54"/>
      <c r="GT30" s="54"/>
      <c r="GU30" s="54"/>
      <c r="GV30" s="54"/>
      <c r="GW30" s="54"/>
      <c r="GX30" s="54"/>
      <c r="GY30" s="54"/>
      <c r="GZ30" s="54"/>
      <c r="HA30" s="54"/>
    </row>
    <row r="31" spans="1:213" s="55" customFormat="1" ht="31.5" hidden="1" customHeight="1">
      <c r="C31" s="222" t="s">
        <v>183</v>
      </c>
      <c r="I31" s="150"/>
      <c r="J31" s="82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</row>
    <row r="32" spans="1:213" s="55" customFormat="1" ht="12.75">
      <c r="C32" s="54"/>
      <c r="I32" s="118"/>
      <c r="J32" s="82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4"/>
      <c r="DH32" s="54"/>
      <c r="DI32" s="54"/>
      <c r="DJ32" s="54"/>
      <c r="DK32" s="54"/>
      <c r="DL32" s="54"/>
      <c r="DM32" s="54"/>
      <c r="DN32" s="54"/>
      <c r="DO32" s="54"/>
      <c r="DP32" s="54"/>
      <c r="DQ32" s="54"/>
      <c r="DR32" s="54"/>
      <c r="DS32" s="54"/>
      <c r="DT32" s="54"/>
      <c r="DU32" s="54"/>
      <c r="DV32" s="54"/>
      <c r="DW32" s="54"/>
      <c r="DX32" s="54"/>
      <c r="DY32" s="54"/>
      <c r="DZ32" s="54"/>
      <c r="EA32" s="54"/>
      <c r="EB32" s="54"/>
      <c r="EC32" s="54"/>
      <c r="ED32" s="54"/>
      <c r="EE32" s="54"/>
      <c r="EF32" s="54"/>
      <c r="EG32" s="54"/>
      <c r="EH32" s="54"/>
      <c r="EI32" s="54"/>
      <c r="EJ32" s="54"/>
      <c r="EK32" s="54"/>
      <c r="EL32" s="54"/>
      <c r="EM32" s="54"/>
      <c r="EN32" s="54"/>
      <c r="EO32" s="54"/>
      <c r="EP32" s="54"/>
      <c r="EQ32" s="54"/>
      <c r="ER32" s="54"/>
      <c r="ES32" s="54"/>
      <c r="ET32" s="54"/>
      <c r="EU32" s="54"/>
      <c r="EV32" s="54"/>
      <c r="EW32" s="54"/>
      <c r="EX32" s="54"/>
      <c r="EY32" s="54"/>
      <c r="EZ32" s="54"/>
      <c r="FA32" s="54"/>
      <c r="FB32" s="54"/>
      <c r="FC32" s="54"/>
      <c r="FD32" s="54"/>
      <c r="FE32" s="54"/>
      <c r="FF32" s="54"/>
      <c r="FG32" s="54"/>
      <c r="FH32" s="54"/>
      <c r="FI32" s="54"/>
      <c r="FJ32" s="54"/>
      <c r="FK32" s="54"/>
      <c r="FL32" s="54"/>
      <c r="FM32" s="54"/>
      <c r="FN32" s="54"/>
      <c r="FO32" s="54"/>
      <c r="FP32" s="54"/>
      <c r="FQ32" s="54"/>
      <c r="FR32" s="54"/>
      <c r="FS32" s="54"/>
      <c r="FT32" s="54"/>
      <c r="FU32" s="54"/>
      <c r="FV32" s="54"/>
      <c r="FW32" s="54"/>
      <c r="FX32" s="54"/>
      <c r="FY32" s="54"/>
      <c r="FZ32" s="54"/>
      <c r="GA32" s="54"/>
      <c r="GB32" s="54"/>
      <c r="GC32" s="54"/>
      <c r="GD32" s="54"/>
      <c r="GE32" s="54"/>
      <c r="GF32" s="54"/>
      <c r="GG32" s="54"/>
      <c r="GH32" s="54"/>
      <c r="GI32" s="54"/>
      <c r="GJ32" s="54"/>
      <c r="GK32" s="54"/>
      <c r="GL32" s="54"/>
      <c r="GM32" s="54"/>
      <c r="GN32" s="54"/>
      <c r="GO32" s="54"/>
      <c r="GP32" s="54"/>
      <c r="GQ32" s="54"/>
      <c r="GR32" s="54"/>
      <c r="GS32" s="54"/>
      <c r="GT32" s="54"/>
      <c r="GU32" s="54"/>
      <c r="GV32" s="54"/>
      <c r="GW32" s="54"/>
      <c r="GX32" s="54"/>
      <c r="GY32" s="54"/>
      <c r="GZ32" s="54"/>
      <c r="HA32" s="54"/>
      <c r="HB32" s="54"/>
      <c r="HC32" s="54"/>
      <c r="HD32" s="54"/>
      <c r="HE32" s="54"/>
    </row>
    <row r="33" spans="3:213" s="55" customFormat="1" ht="21.75" customHeight="1">
      <c r="C33" s="54"/>
      <c r="D33" s="118"/>
      <c r="E33" s="118"/>
      <c r="F33" s="118"/>
      <c r="G33" s="118"/>
      <c r="H33" s="82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4"/>
      <c r="CA33" s="54"/>
      <c r="CB33" s="54"/>
      <c r="CC33" s="54"/>
      <c r="CD33" s="54"/>
      <c r="CE33" s="54"/>
      <c r="CF33" s="54"/>
      <c r="CG33" s="54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4"/>
      <c r="EN33" s="54"/>
      <c r="EO33" s="54"/>
      <c r="EP33" s="54"/>
      <c r="EQ33" s="54"/>
      <c r="ER33" s="54"/>
      <c r="ES33" s="54"/>
      <c r="ET33" s="54"/>
      <c r="EU33" s="54"/>
      <c r="EV33" s="54"/>
      <c r="EW33" s="54"/>
      <c r="EX33" s="54"/>
      <c r="EY33" s="54"/>
      <c r="EZ33" s="54"/>
      <c r="FA33" s="54"/>
      <c r="FB33" s="54"/>
      <c r="FC33" s="54"/>
      <c r="FD33" s="54"/>
      <c r="FE33" s="54"/>
      <c r="FF33" s="54"/>
      <c r="FG33" s="54"/>
      <c r="FH33" s="54"/>
      <c r="FI33" s="54"/>
      <c r="FJ33" s="54"/>
      <c r="FK33" s="54"/>
      <c r="FL33" s="54"/>
      <c r="FM33" s="54"/>
      <c r="FN33" s="54"/>
      <c r="FO33" s="54"/>
      <c r="FP33" s="54"/>
      <c r="FQ33" s="54"/>
      <c r="FR33" s="54"/>
      <c r="FS33" s="54"/>
      <c r="FT33" s="54"/>
      <c r="FU33" s="54"/>
      <c r="FV33" s="54"/>
      <c r="FW33" s="54"/>
      <c r="FX33" s="54"/>
      <c r="FY33" s="54"/>
      <c r="FZ33" s="54"/>
      <c r="GA33" s="54"/>
      <c r="GB33" s="54"/>
      <c r="GC33" s="54"/>
      <c r="GD33" s="54"/>
      <c r="GE33" s="54"/>
      <c r="GF33" s="54"/>
      <c r="GG33" s="54"/>
      <c r="GH33" s="54"/>
      <c r="GI33" s="54"/>
      <c r="GJ33" s="54"/>
      <c r="GK33" s="54"/>
      <c r="GL33" s="54"/>
      <c r="GM33" s="54"/>
      <c r="GN33" s="54"/>
      <c r="GO33" s="54"/>
      <c r="GP33" s="54"/>
      <c r="GQ33" s="54"/>
      <c r="GR33" s="54"/>
      <c r="GS33" s="54"/>
      <c r="GT33" s="54"/>
      <c r="GU33" s="54"/>
      <c r="GV33" s="54"/>
      <c r="GW33" s="54"/>
      <c r="GX33" s="54"/>
      <c r="GY33" s="54"/>
      <c r="GZ33" s="54"/>
      <c r="HA33" s="54"/>
      <c r="HB33" s="54"/>
      <c r="HC33" s="54"/>
      <c r="HD33" s="54"/>
    </row>
    <row r="34" spans="3:213" s="52" customFormat="1" ht="21" customHeight="1">
      <c r="C34" s="2"/>
      <c r="D34" s="12"/>
      <c r="E34" s="12"/>
      <c r="F34" s="12"/>
      <c r="G34" s="12"/>
      <c r="H34" s="83"/>
      <c r="I34" s="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3"/>
      <c r="GX34" s="53"/>
      <c r="GY34" s="53"/>
      <c r="GZ34" s="53"/>
      <c r="HA34" s="53"/>
      <c r="HB34" s="53"/>
      <c r="HC34" s="53"/>
    </row>
    <row r="35" spans="3:213" s="52" customFormat="1" ht="21.75" customHeight="1">
      <c r="C35" s="2"/>
      <c r="D35" s="12"/>
      <c r="E35" s="12"/>
      <c r="F35" s="12"/>
      <c r="G35" s="12"/>
      <c r="H35" s="83"/>
      <c r="I35" s="2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3"/>
      <c r="GX35" s="53"/>
      <c r="GY35" s="53"/>
      <c r="GZ35" s="53"/>
    </row>
    <row r="36" spans="3:213" s="52" customFormat="1" ht="21" customHeight="1">
      <c r="C36" s="2"/>
      <c r="D36" s="12"/>
      <c r="E36" s="12"/>
      <c r="F36" s="12"/>
      <c r="G36" s="12"/>
      <c r="H36" s="83"/>
      <c r="I36" s="2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3"/>
      <c r="GX36" s="53"/>
      <c r="GY36" s="53"/>
      <c r="GZ36" s="53"/>
    </row>
    <row r="37" spans="3:213" s="52" customFormat="1">
      <c r="C37" s="2"/>
      <c r="D37" s="12"/>
      <c r="E37" s="12"/>
      <c r="F37" s="12"/>
      <c r="G37" s="12"/>
      <c r="H37" s="83"/>
      <c r="I37" s="2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3"/>
      <c r="GX37" s="53"/>
      <c r="GY37" s="53"/>
      <c r="GZ37" s="53"/>
    </row>
    <row r="38" spans="3:213" s="52" customFormat="1" ht="22.5" customHeight="1">
      <c r="C38" s="2"/>
      <c r="D38" s="12"/>
      <c r="E38" s="12"/>
      <c r="F38" s="12"/>
      <c r="G38" s="12"/>
      <c r="H38" s="83"/>
      <c r="I38" s="2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3"/>
      <c r="GX38" s="53"/>
      <c r="GY38" s="53"/>
      <c r="GZ38" s="53"/>
    </row>
    <row r="39" spans="3:213" s="52" customFormat="1" ht="23.1" customHeight="1">
      <c r="C39" s="2"/>
      <c r="D39" s="12"/>
      <c r="E39" s="12"/>
      <c r="F39" s="12"/>
      <c r="G39" s="12"/>
      <c r="H39" s="83"/>
      <c r="I39" s="2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3"/>
      <c r="GX39" s="53"/>
      <c r="GY39" s="53"/>
      <c r="GZ39" s="53"/>
      <c r="HA39" s="53"/>
    </row>
    <row r="40" spans="3:213" s="52" customFormat="1" ht="23.1" customHeight="1">
      <c r="C40" s="2"/>
      <c r="D40" s="12"/>
      <c r="E40" s="12"/>
      <c r="F40" s="12"/>
      <c r="G40" s="12"/>
      <c r="H40" s="83"/>
      <c r="I40" s="2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3"/>
      <c r="GX40" s="53"/>
      <c r="GY40" s="53"/>
      <c r="GZ40" s="53"/>
      <c r="HA40" s="53"/>
      <c r="HB40" s="53"/>
      <c r="HC40" s="53"/>
    </row>
    <row r="41" spans="3:213" s="52" customFormat="1" ht="23.1" customHeight="1">
      <c r="C41" s="2"/>
      <c r="D41" s="12"/>
      <c r="E41" s="12"/>
      <c r="F41" s="12"/>
      <c r="G41" s="12"/>
      <c r="H41" s="83"/>
      <c r="I41" s="2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3"/>
      <c r="GX41" s="53"/>
      <c r="GY41" s="53"/>
      <c r="GZ41" s="53"/>
      <c r="HA41" s="53"/>
      <c r="HB41" s="53"/>
      <c r="HC41" s="53"/>
    </row>
    <row r="42" spans="3:213" s="52" customFormat="1" ht="23.1" customHeight="1">
      <c r="C42" s="2"/>
      <c r="D42" s="12"/>
      <c r="E42" s="12"/>
      <c r="F42" s="12"/>
      <c r="G42" s="12"/>
      <c r="H42" s="83"/>
      <c r="I42" s="2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3"/>
      <c r="GX42" s="53"/>
      <c r="GY42" s="53"/>
      <c r="GZ42" s="53"/>
      <c r="HA42" s="53"/>
      <c r="HB42" s="53"/>
      <c r="HC42" s="53"/>
      <c r="HD42" s="53"/>
    </row>
    <row r="43" spans="3:213" s="52" customFormat="1" ht="23.1" customHeight="1">
      <c r="C43" s="2"/>
      <c r="D43" s="12"/>
      <c r="E43" s="12"/>
      <c r="F43" s="12"/>
      <c r="G43" s="12"/>
      <c r="H43" s="83"/>
      <c r="I43" s="2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3"/>
      <c r="GX43" s="53"/>
      <c r="GY43" s="53"/>
      <c r="GZ43" s="53"/>
      <c r="HA43" s="53"/>
      <c r="HB43" s="53"/>
      <c r="HC43" s="53"/>
      <c r="HD43" s="53"/>
      <c r="HE43" s="53"/>
    </row>
    <row r="44" spans="3:213" s="52" customFormat="1" ht="23.1" customHeight="1">
      <c r="C44" s="2"/>
      <c r="D44" s="12"/>
      <c r="E44" s="12"/>
      <c r="F44" s="12"/>
      <c r="G44" s="12"/>
      <c r="H44" s="83"/>
      <c r="I44" s="2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3"/>
      <c r="GX44" s="53"/>
      <c r="GY44" s="53"/>
      <c r="GZ44" s="53"/>
      <c r="HA44" s="53"/>
      <c r="HB44" s="53"/>
      <c r="HC44" s="53"/>
      <c r="HD44" s="53"/>
      <c r="HE44" s="53"/>
    </row>
    <row r="45" spans="3:213" s="52" customFormat="1" ht="23.1" customHeight="1">
      <c r="C45" s="2"/>
      <c r="D45" s="12"/>
      <c r="E45" s="12"/>
      <c r="F45" s="12"/>
      <c r="G45" s="12"/>
      <c r="H45" s="83"/>
      <c r="I45" s="2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3"/>
      <c r="GX45" s="53"/>
      <c r="GY45" s="53"/>
      <c r="GZ45" s="53"/>
      <c r="HA45" s="53"/>
      <c r="HB45" s="53"/>
      <c r="HC45" s="53"/>
      <c r="HD45" s="53"/>
      <c r="HE45" s="53"/>
    </row>
    <row r="46" spans="3:213" s="52" customFormat="1">
      <c r="C46" s="2"/>
      <c r="D46" s="12"/>
      <c r="E46" s="12"/>
      <c r="F46" s="12"/>
      <c r="G46" s="12"/>
      <c r="H46" s="83"/>
      <c r="I46" s="2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3"/>
      <c r="GX46" s="53"/>
      <c r="GY46" s="53"/>
      <c r="GZ46" s="53"/>
      <c r="HA46" s="53"/>
      <c r="HB46" s="53"/>
      <c r="HC46" s="53"/>
      <c r="HD46" s="53"/>
      <c r="HE46" s="53"/>
    </row>
    <row r="47" spans="3:213" s="52" customFormat="1">
      <c r="C47" s="2"/>
      <c r="D47" s="12"/>
      <c r="E47" s="12"/>
      <c r="F47" s="12"/>
      <c r="G47" s="12"/>
      <c r="H47" s="83"/>
      <c r="I47" s="2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3"/>
      <c r="GX47" s="53"/>
      <c r="GY47" s="53"/>
      <c r="GZ47" s="53"/>
      <c r="HA47" s="53"/>
      <c r="HB47" s="53"/>
      <c r="HC47" s="53"/>
      <c r="HD47" s="53"/>
      <c r="HE47" s="53"/>
    </row>
    <row r="48" spans="3:213" s="52" customFormat="1">
      <c r="C48" s="2"/>
      <c r="D48" s="12"/>
      <c r="E48" s="12"/>
      <c r="F48" s="12"/>
      <c r="G48" s="12"/>
      <c r="H48" s="83"/>
      <c r="I48" s="2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/>
      <c r="FN48" s="53"/>
      <c r="FO48" s="53"/>
      <c r="FP48" s="53"/>
      <c r="FQ48" s="53"/>
      <c r="FR48" s="53"/>
      <c r="FS48" s="53"/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3"/>
      <c r="GX48" s="53"/>
      <c r="GY48" s="53"/>
      <c r="GZ48" s="53"/>
      <c r="HA48" s="53"/>
      <c r="HB48" s="53"/>
      <c r="HC48" s="53"/>
      <c r="HD48" s="53"/>
      <c r="HE48" s="53"/>
    </row>
    <row r="49" spans="3:213" s="52" customFormat="1">
      <c r="C49" s="2"/>
      <c r="D49" s="12"/>
      <c r="E49" s="12"/>
      <c r="F49" s="12"/>
      <c r="G49" s="12"/>
      <c r="H49" s="83"/>
      <c r="I49" s="2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3"/>
      <c r="GX49" s="53"/>
      <c r="GY49" s="53"/>
      <c r="GZ49" s="53"/>
      <c r="HA49" s="53"/>
      <c r="HB49" s="53"/>
      <c r="HC49" s="53"/>
      <c r="HD49" s="53"/>
      <c r="HE49" s="53"/>
    </row>
    <row r="50" spans="3:213" s="52" customFormat="1">
      <c r="C50" s="2"/>
      <c r="D50" s="12"/>
      <c r="E50" s="12"/>
      <c r="F50" s="12"/>
      <c r="G50" s="12"/>
      <c r="H50" s="83"/>
      <c r="I50" s="2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3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  <c r="FM50" s="53"/>
      <c r="FN50" s="53"/>
      <c r="FO50" s="53"/>
      <c r="FP50" s="53"/>
      <c r="FQ50" s="53"/>
      <c r="FR50" s="53"/>
      <c r="FS50" s="53"/>
      <c r="FT50" s="53"/>
      <c r="FU50" s="53"/>
      <c r="FV50" s="53"/>
      <c r="FW50" s="53"/>
      <c r="FX50" s="53"/>
      <c r="FY50" s="53"/>
      <c r="FZ50" s="53"/>
      <c r="GA50" s="53"/>
      <c r="GB50" s="53"/>
      <c r="GC50" s="53"/>
      <c r="GD50" s="53"/>
      <c r="GE50" s="53"/>
      <c r="GF50" s="53"/>
      <c r="GG50" s="53"/>
      <c r="GH50" s="53"/>
      <c r="GI50" s="53"/>
      <c r="GJ50" s="53"/>
      <c r="GK50" s="53"/>
      <c r="GL50" s="53"/>
      <c r="GM50" s="53"/>
      <c r="GN50" s="53"/>
      <c r="GO50" s="53"/>
      <c r="GP50" s="53"/>
      <c r="GQ50" s="53"/>
      <c r="GR50" s="53"/>
      <c r="GS50" s="53"/>
      <c r="GT50" s="53"/>
      <c r="GU50" s="53"/>
      <c r="GV50" s="53"/>
      <c r="GW50" s="53"/>
      <c r="GX50" s="53"/>
      <c r="GY50" s="53"/>
      <c r="GZ50" s="53"/>
      <c r="HA50" s="53"/>
      <c r="HB50" s="53"/>
      <c r="HC50" s="53"/>
      <c r="HD50" s="53"/>
      <c r="HE50" s="53"/>
    </row>
    <row r="51" spans="3:213" s="33" customFormat="1">
      <c r="C51" s="2"/>
      <c r="D51" s="12"/>
      <c r="E51" s="12"/>
      <c r="F51" s="12"/>
      <c r="G51" s="12"/>
      <c r="H51" s="83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</row>
    <row r="52" spans="3:213" s="33" customFormat="1">
      <c r="C52" s="2"/>
      <c r="D52" s="12"/>
      <c r="E52" s="12"/>
      <c r="F52" s="12"/>
      <c r="G52" s="12"/>
      <c r="H52" s="83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</row>
    <row r="53" spans="3:213" s="33" customFormat="1">
      <c r="C53" s="2"/>
      <c r="D53" s="12"/>
      <c r="E53" s="12"/>
      <c r="F53" s="12"/>
      <c r="G53" s="12"/>
      <c r="H53" s="83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</row>
    <row r="1048432" spans="4:4">
      <c r="D1048432" s="12" t="e">
        <f>SUM(#REF!)</f>
        <v>#REF!</v>
      </c>
    </row>
  </sheetData>
  <mergeCells count="3">
    <mergeCell ref="C14:I14"/>
    <mergeCell ref="C15:I15"/>
    <mergeCell ref="A16:I16"/>
  </mergeCells>
  <phoneticPr fontId="28" type="noConversion"/>
  <conditionalFormatting sqref="I28">
    <cfRule type="iconSet" priority="47">
      <iconSet iconSet="3TrafficLights2">
        <cfvo type="percent" val="0"/>
        <cfvo type="percent" val="33"/>
        <cfvo type="percent" val="67"/>
      </iconSet>
    </cfRule>
    <cfRule type="iconSet" priority="49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I29">
    <cfRule type="iconSet" priority="48">
      <iconSet iconSet="4TrafficLights" showValue="0" reverse="1">
        <cfvo type="percent" val="0"/>
        <cfvo type="num" val="1"/>
        <cfvo type="num" val="2"/>
        <cfvo type="num" val="3"/>
      </iconSet>
    </cfRule>
  </conditionalFormatting>
  <conditionalFormatting sqref="I27">
    <cfRule type="iconSet" priority="129">
      <iconSet iconSet="4TrafficLights" reverse="1">
        <cfvo type="percent" val="0"/>
        <cfvo type="percent" val="25"/>
        <cfvo type="percent" val="50"/>
        <cfvo type="percent" val="#REF!"/>
      </iconSet>
    </cfRule>
    <cfRule type="containsText" priority="130" stopIfTrue="1" operator="containsText" text="Não iniciado">
      <formula>NOT(ISERROR(SEARCH("Não iniciado",I27)))</formula>
    </cfRule>
  </conditionalFormatting>
  <conditionalFormatting sqref="I28:I30">
    <cfRule type="iconSet" priority="131">
      <iconSet iconSet="4TrafficLights" reverse="1">
        <cfvo type="percent" val="0"/>
        <cfvo type="percent" val="25"/>
        <cfvo type="percent" val="50"/>
        <cfvo type="percent" val="#REF!"/>
      </iconSet>
    </cfRule>
    <cfRule type="containsText" priority="132" stopIfTrue="1" operator="containsText" text="Não iniciado">
      <formula>NOT(ISERROR(SEARCH("Não iniciado",I28)))</formula>
    </cfRule>
  </conditionalFormatting>
  <conditionalFormatting sqref="I31">
    <cfRule type="iconSet" priority="133">
      <iconSet iconSet="4TrafficLights" reverse="1">
        <cfvo type="percent" val="0"/>
        <cfvo type="percent" val="25"/>
        <cfvo type="percent" val="50"/>
        <cfvo type="percent" val="#REF!"/>
      </iconSet>
    </cfRule>
    <cfRule type="containsText" priority="134" stopIfTrue="1" operator="containsText" text="Não iniciado">
      <formula>NOT(ISERROR(SEARCH("Não iniciado",I31)))</formula>
    </cfRule>
  </conditionalFormatting>
  <dataValidations count="3">
    <dataValidation type="list" allowBlank="1" showInputMessage="1" showErrorMessage="1" sqref="C25" xr:uid="{EC59AA2C-20F2-4A98-968F-02DBD135C188}">
      <formula1>#REF!</formula1>
    </dataValidation>
    <dataValidation type="list" allowBlank="1" showInputMessage="1" showErrorMessage="1" sqref="C18:C24" xr:uid="{C44D8A4C-4FD3-4B87-AECC-D20E17AA7D54}">
      <formula1>$C$28:$C$31</formula1>
    </dataValidation>
    <dataValidation type="list" allowBlank="1" showInputMessage="1" showErrorMessage="1" sqref="I18:I24" xr:uid="{4FF2BE74-5395-403E-B42B-9EE2000C1FC5}">
      <formula1>"Não iniciado,Em andamento,Atrasado,Concluído,Não ocorrido"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8D3E4-8D98-4132-932C-13080E07F0A6}">
  <sheetPr codeName="Planilha6"/>
  <dimension ref="A1:HC1048437"/>
  <sheetViews>
    <sheetView topLeftCell="A16" zoomScale="60" zoomScaleNormal="60" zoomScalePageLayoutView="125" workbookViewId="0">
      <pane ySplit="3" topLeftCell="A22" activePane="bottomLeft" state="frozen"/>
      <selection activeCell="B16" sqref="B16"/>
      <selection pane="bottomLeft" activeCell="E23" sqref="E23"/>
    </sheetView>
  </sheetViews>
  <sheetFormatPr defaultColWidth="9.140625" defaultRowHeight="15"/>
  <cols>
    <col min="1" max="1" width="31.85546875" style="32" customWidth="1"/>
    <col min="2" max="2" width="49.42578125" style="32" customWidth="1"/>
    <col min="3" max="3" width="47.42578125" style="2" customWidth="1"/>
    <col min="4" max="4" width="33" style="12" customWidth="1"/>
    <col min="5" max="5" width="14.85546875" style="32" customWidth="1"/>
    <col min="6" max="6" width="30" style="12" customWidth="1"/>
    <col min="7" max="7" width="32.85546875" style="12" customWidth="1"/>
    <col min="8" max="8" width="9.140625" style="2"/>
    <col min="9" max="9" width="26.7109375" style="2" customWidth="1"/>
    <col min="10" max="10" width="17.85546875" style="2" customWidth="1"/>
    <col min="11" max="18" width="9.140625" style="2"/>
    <col min="19" max="19" width="15.42578125" style="2" customWidth="1"/>
    <col min="20" max="20" width="11.140625" style="2" customWidth="1"/>
    <col min="21" max="211" width="9.140625" style="2"/>
    <col min="212" max="16384" width="9.140625" style="32"/>
  </cols>
  <sheetData>
    <row r="1" spans="1:211" ht="21" hidden="1" thickBot="1">
      <c r="C1" s="3"/>
      <c r="D1" s="3"/>
      <c r="F1" s="3"/>
      <c r="G1" s="3"/>
    </row>
    <row r="2" spans="1:211" ht="20.25" hidden="1">
      <c r="C2" s="4"/>
      <c r="D2" s="5"/>
      <c r="F2" s="5"/>
      <c r="G2" s="5"/>
      <c r="HC2" s="32"/>
    </row>
    <row r="3" spans="1:211" ht="20.25" hidden="1">
      <c r="C3" s="62"/>
      <c r="D3" s="63"/>
      <c r="F3" s="63"/>
      <c r="G3" s="63"/>
      <c r="HC3" s="32"/>
    </row>
    <row r="4" spans="1:211" ht="20.25" hidden="1">
      <c r="C4" s="62"/>
      <c r="D4" s="63"/>
      <c r="F4" s="63"/>
      <c r="G4" s="63"/>
      <c r="HC4" s="32"/>
    </row>
    <row r="5" spans="1:211" ht="20.25" hidden="1">
      <c r="C5" s="62"/>
      <c r="D5" s="63"/>
      <c r="F5" s="63"/>
      <c r="G5" s="63"/>
      <c r="HC5" s="32"/>
    </row>
    <row r="6" spans="1:211" ht="20.25" hidden="1">
      <c r="C6" s="4"/>
      <c r="D6" s="6"/>
      <c r="F6" s="6"/>
      <c r="G6" s="6"/>
    </row>
    <row r="7" spans="1:211" ht="20.25" hidden="1">
      <c r="C7" s="65"/>
      <c r="D7" s="66"/>
      <c r="F7" s="66"/>
      <c r="G7" s="66"/>
    </row>
    <row r="8" spans="1:211" ht="15.75" hidden="1" thickBot="1">
      <c r="C8" s="7"/>
      <c r="D8" s="8"/>
      <c r="F8" s="8"/>
      <c r="G8" s="8"/>
    </row>
    <row r="9" spans="1:211" hidden="1">
      <c r="C9" s="1"/>
      <c r="D9" s="5"/>
      <c r="F9" s="5"/>
      <c r="G9" s="5"/>
    </row>
    <row r="10" spans="1:211" hidden="1">
      <c r="C10" s="1"/>
      <c r="D10" s="5"/>
      <c r="F10" s="5"/>
      <c r="G10" s="5"/>
    </row>
    <row r="11" spans="1:211" hidden="1">
      <c r="C11" s="1"/>
      <c r="D11" s="5"/>
      <c r="F11" s="5"/>
      <c r="G11" s="5"/>
    </row>
    <row r="12" spans="1:211" hidden="1">
      <c r="C12" s="1"/>
      <c r="D12" s="5"/>
      <c r="F12" s="5"/>
      <c r="G12" s="5"/>
    </row>
    <row r="13" spans="1:211" hidden="1">
      <c r="C13" s="9"/>
      <c r="D13" s="10"/>
      <c r="F13" s="10"/>
      <c r="G13" s="10"/>
    </row>
    <row r="14" spans="1:211" ht="33" hidden="1" customHeight="1" thickBot="1">
      <c r="C14" s="182"/>
      <c r="D14" s="182"/>
      <c r="F14" s="182"/>
      <c r="G14" s="182"/>
      <c r="HC14" s="32"/>
    </row>
    <row r="15" spans="1:211" ht="28.5" hidden="1" customHeight="1" thickBot="1">
      <c r="C15" s="183" t="s">
        <v>72</v>
      </c>
      <c r="D15" s="184"/>
      <c r="F15" s="184"/>
      <c r="G15" s="184"/>
      <c r="H15" s="68"/>
      <c r="I15" s="68"/>
      <c r="J15" s="68"/>
      <c r="K15" s="68"/>
      <c r="L15" s="68"/>
      <c r="HC15" s="32"/>
    </row>
    <row r="16" spans="1:211" s="202" customFormat="1" ht="63.75" customHeight="1" thickBot="1">
      <c r="A16" s="304" t="s">
        <v>117</v>
      </c>
      <c r="B16" s="305"/>
      <c r="C16" s="305"/>
      <c r="D16" s="305"/>
      <c r="E16" s="305"/>
      <c r="F16" s="305"/>
      <c r="G16" s="305"/>
      <c r="H16" s="200"/>
      <c r="I16" s="200"/>
      <c r="J16" s="200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</row>
    <row r="17" spans="1:206" s="197" customFormat="1" ht="39.75" customHeight="1" thickTop="1" thickBot="1">
      <c r="A17" s="306" t="s">
        <v>105</v>
      </c>
      <c r="B17" s="306" t="s">
        <v>151</v>
      </c>
      <c r="C17" s="306" t="s">
        <v>152</v>
      </c>
      <c r="D17" s="306" t="s">
        <v>153</v>
      </c>
      <c r="E17" s="306" t="s">
        <v>127</v>
      </c>
      <c r="F17" s="308" t="s">
        <v>128</v>
      </c>
      <c r="G17" s="309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  <c r="GS17" s="196"/>
      <c r="GT17" s="196"/>
      <c r="GU17" s="196"/>
      <c r="GV17" s="196"/>
      <c r="GW17" s="196"/>
      <c r="GX17" s="196"/>
    </row>
    <row r="18" spans="1:206" s="197" customFormat="1" ht="46.5" customHeight="1" thickTop="1" thickBot="1">
      <c r="A18" s="307"/>
      <c r="B18" s="307"/>
      <c r="C18" s="307"/>
      <c r="D18" s="307"/>
      <c r="E18" s="307"/>
      <c r="F18" s="203" t="s">
        <v>112</v>
      </c>
      <c r="G18" s="203" t="s">
        <v>112</v>
      </c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96"/>
      <c r="DR18" s="196"/>
      <c r="DS18" s="196"/>
      <c r="DT18" s="196"/>
      <c r="DU18" s="196"/>
      <c r="DV18" s="196"/>
      <c r="DW18" s="196"/>
      <c r="DX18" s="196"/>
      <c r="DY18" s="196"/>
      <c r="DZ18" s="196"/>
      <c r="EA18" s="196"/>
      <c r="EB18" s="196"/>
      <c r="EC18" s="196"/>
      <c r="ED18" s="196"/>
      <c r="EE18" s="196"/>
      <c r="EF18" s="196"/>
      <c r="EG18" s="196"/>
      <c r="EH18" s="196"/>
      <c r="EI18" s="196"/>
      <c r="EJ18" s="196"/>
      <c r="EK18" s="196"/>
      <c r="EL18" s="196"/>
      <c r="EM18" s="196"/>
      <c r="EN18" s="196"/>
      <c r="EO18" s="196"/>
      <c r="EP18" s="196"/>
      <c r="EQ18" s="196"/>
      <c r="ER18" s="196"/>
      <c r="ES18" s="196"/>
      <c r="ET18" s="196"/>
      <c r="EU18" s="196"/>
      <c r="EV18" s="196"/>
      <c r="EW18" s="196"/>
      <c r="EX18" s="196"/>
      <c r="EY18" s="196"/>
      <c r="EZ18" s="196"/>
      <c r="FA18" s="196"/>
      <c r="FB18" s="196"/>
      <c r="FC18" s="196"/>
      <c r="FD18" s="196"/>
      <c r="FE18" s="196"/>
      <c r="FF18" s="196"/>
      <c r="FG18" s="196"/>
      <c r="FH18" s="196"/>
      <c r="FI18" s="196"/>
      <c r="FJ18" s="196"/>
      <c r="FK18" s="196"/>
      <c r="FL18" s="196"/>
      <c r="FM18" s="196"/>
      <c r="FN18" s="196"/>
      <c r="FO18" s="196"/>
      <c r="FP18" s="196"/>
      <c r="FQ18" s="196"/>
      <c r="FR18" s="196"/>
      <c r="FS18" s="196"/>
      <c r="FT18" s="196"/>
      <c r="FU18" s="196"/>
      <c r="FV18" s="196"/>
      <c r="FW18" s="196"/>
      <c r="FX18" s="196"/>
      <c r="FY18" s="196"/>
      <c r="FZ18" s="196"/>
      <c r="GA18" s="196"/>
      <c r="GB18" s="196"/>
      <c r="GC18" s="196"/>
      <c r="GD18" s="196"/>
      <c r="GE18" s="196"/>
      <c r="GF18" s="196"/>
      <c r="GG18" s="196"/>
      <c r="GH18" s="196"/>
      <c r="GI18" s="196"/>
      <c r="GJ18" s="196"/>
      <c r="GK18" s="196"/>
      <c r="GL18" s="196"/>
      <c r="GM18" s="196"/>
      <c r="GN18" s="196"/>
      <c r="GO18" s="196"/>
      <c r="GP18" s="196"/>
      <c r="GQ18" s="196"/>
      <c r="GR18" s="196"/>
      <c r="GS18" s="196"/>
      <c r="GT18" s="196"/>
      <c r="GU18" s="196"/>
      <c r="GV18" s="196"/>
      <c r="GW18" s="196"/>
      <c r="GX18" s="196"/>
    </row>
    <row r="19" spans="1:206" s="2" customFormat="1" ht="62.25" customHeight="1" thickTop="1" thickBot="1">
      <c r="A19" s="212" t="str">
        <f>'2 - Identificação do Risco'!A18</f>
        <v>R01</v>
      </c>
      <c r="B19" s="212">
        <f>'2 - Identificação do Risco'!B18</f>
        <v>0</v>
      </c>
      <c r="C19" s="212" t="str">
        <f>'5 - Tratamento do Risco'!F18</f>
        <v>ação 1</v>
      </c>
      <c r="D19" s="137" t="str">
        <f>'5 - Tratamento do Risco'!E18</f>
        <v>Unidade A</v>
      </c>
      <c r="E19" s="214" t="str">
        <f>'5 - Tratamento do Risco'!D18</f>
        <v>C01</v>
      </c>
      <c r="F19" s="181" t="s">
        <v>155</v>
      </c>
      <c r="G19" s="181" t="s">
        <v>155</v>
      </c>
    </row>
    <row r="20" spans="1:206" s="2" customFormat="1" ht="84.75" customHeight="1" thickTop="1" thickBot="1">
      <c r="A20" s="212" t="str">
        <f>'2 - Identificação do Risco'!A19</f>
        <v>R02</v>
      </c>
      <c r="B20" s="212">
        <f>'2 - Identificação do Risco'!B19</f>
        <v>0</v>
      </c>
      <c r="C20" s="212" t="str">
        <f>'5 - Tratamento do Risco'!F19</f>
        <v>ação 2</v>
      </c>
      <c r="D20" s="137" t="str">
        <f>'5 - Tratamento do Risco'!E19</f>
        <v>Unidade A</v>
      </c>
      <c r="E20" s="214" t="str">
        <f>'5 - Tratamento do Risco'!D19</f>
        <v>C02</v>
      </c>
      <c r="F20" s="137"/>
      <c r="G20" s="138"/>
    </row>
    <row r="21" spans="1:206" s="2" customFormat="1" ht="84.75" customHeight="1" thickTop="1" thickBot="1">
      <c r="A21" s="212" t="str">
        <f>'2 - Identificação do Risco'!A20</f>
        <v>R03</v>
      </c>
      <c r="B21" s="212">
        <f>'2 - Identificação do Risco'!B20</f>
        <v>0</v>
      </c>
      <c r="C21" s="212" t="str">
        <f>'5 - Tratamento do Risco'!F20</f>
        <v>ação 3</v>
      </c>
      <c r="D21" s="137" t="str">
        <f>'5 - Tratamento do Risco'!E20</f>
        <v>Unidade A</v>
      </c>
      <c r="E21" s="214" t="str">
        <f>'5 - Tratamento do Risco'!D20</f>
        <v>C01</v>
      </c>
      <c r="F21" s="137"/>
      <c r="G21" s="138"/>
    </row>
    <row r="22" spans="1:206" s="2" customFormat="1" ht="84.75" customHeight="1" thickTop="1" thickBot="1">
      <c r="A22" s="212" t="str">
        <f>'2 - Identificação do Risco'!A21</f>
        <v>R04</v>
      </c>
      <c r="B22" s="212">
        <f>'2 - Identificação do Risco'!B21</f>
        <v>0</v>
      </c>
      <c r="C22" s="212" t="str">
        <f>'5 - Tratamento do Risco'!F21</f>
        <v>ação 4</v>
      </c>
      <c r="D22" s="137" t="str">
        <f>'5 - Tratamento do Risco'!E21</f>
        <v>Unidade B</v>
      </c>
      <c r="E22" s="214" t="str">
        <f>'5 - Tratamento do Risco'!D21</f>
        <v>C03</v>
      </c>
      <c r="F22" s="137"/>
      <c r="G22" s="138"/>
    </row>
    <row r="23" spans="1:206" s="2" customFormat="1" ht="84.75" customHeight="1" thickTop="1" thickBot="1">
      <c r="A23" s="212" t="str">
        <f>'2 - Identificação do Risco'!A22</f>
        <v>R05</v>
      </c>
      <c r="B23" s="212">
        <f>'2 - Identificação do Risco'!B22</f>
        <v>0</v>
      </c>
      <c r="C23" s="212" t="str">
        <f>'5 - Tratamento do Risco'!F22</f>
        <v>ação 5</v>
      </c>
      <c r="D23" s="137" t="str">
        <f>'5 - Tratamento do Risco'!E22</f>
        <v>Unidade B</v>
      </c>
      <c r="E23" s="214" t="str">
        <f>'5 - Tratamento do Risco'!D22</f>
        <v>C02</v>
      </c>
      <c r="F23" s="137"/>
      <c r="G23" s="138"/>
    </row>
    <row r="24" spans="1:206" s="2" customFormat="1" ht="84.75" customHeight="1" thickTop="1" thickBot="1">
      <c r="A24" s="212" t="str">
        <f>'2 - Identificação do Risco'!A23</f>
        <v>R06</v>
      </c>
      <c r="B24" s="212">
        <f>'2 - Identificação do Risco'!B23</f>
        <v>0</v>
      </c>
      <c r="C24" s="212" t="str">
        <f>'5 - Tratamento do Risco'!F23</f>
        <v>ação 6</v>
      </c>
      <c r="D24" s="137" t="str">
        <f>'5 - Tratamento do Risco'!E23</f>
        <v>Unidade B</v>
      </c>
      <c r="E24" s="214" t="str">
        <f>'5 - Tratamento do Risco'!D23</f>
        <v>C04</v>
      </c>
      <c r="F24" s="137"/>
      <c r="G24" s="138"/>
    </row>
    <row r="25" spans="1:206" s="2" customFormat="1" ht="84.75" customHeight="1" thickTop="1" thickBot="1">
      <c r="A25" s="212" t="str">
        <f>'2 - Identificação do Risco'!A24</f>
        <v>R07</v>
      </c>
      <c r="B25" s="212">
        <f>'2 - Identificação do Risco'!B24</f>
        <v>0</v>
      </c>
      <c r="C25" s="212" t="str">
        <f>'5 - Tratamento do Risco'!F24</f>
        <v>ação 7</v>
      </c>
      <c r="D25" s="137" t="str">
        <f>'5 - Tratamento do Risco'!E24</f>
        <v>Unidade C</v>
      </c>
      <c r="E25" s="214" t="str">
        <f>'5 - Tratamento do Risco'!D24</f>
        <v>C05</v>
      </c>
      <c r="F25" s="137"/>
      <c r="G25" s="138"/>
    </row>
    <row r="26" spans="1:206" ht="15.75" thickTop="1"/>
    <row r="1048437" spans="4:4">
      <c r="D1048437" s="12" t="e">
        <f>SUM(#REF!)</f>
        <v>#REF!</v>
      </c>
    </row>
  </sheetData>
  <mergeCells count="7">
    <mergeCell ref="A16:G16"/>
    <mergeCell ref="A17:A18"/>
    <mergeCell ref="C17:C18"/>
    <mergeCell ref="D17:D18"/>
    <mergeCell ref="E17:E18"/>
    <mergeCell ref="B17:B18"/>
    <mergeCell ref="F17:G1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96E62-6629-42F5-A9CC-7D4150ED7F82}">
  <sheetPr codeName="Planilha7"/>
  <dimension ref="A1:GW85"/>
  <sheetViews>
    <sheetView zoomScale="60" zoomScaleNormal="60" zoomScalePageLayoutView="125" workbookViewId="0">
      <pane ySplit="17" topLeftCell="A18" activePane="bottomLeft" state="frozen"/>
      <selection activeCell="A15" sqref="A15"/>
      <selection pane="bottomLeft" activeCell="A18" sqref="A18"/>
    </sheetView>
  </sheetViews>
  <sheetFormatPr defaultColWidth="9.140625" defaultRowHeight="15"/>
  <cols>
    <col min="1" max="1" width="26.42578125" style="32" customWidth="1"/>
    <col min="2" max="2" width="54.28515625" style="32" customWidth="1"/>
    <col min="3" max="3" width="16.5703125" style="32" bestFit="1" customWidth="1"/>
    <col min="4" max="4" width="165.5703125" style="2" customWidth="1"/>
    <col min="5" max="12" width="9.140625" style="2"/>
    <col min="13" max="13" width="15.42578125" style="2" customWidth="1"/>
    <col min="14" max="14" width="11.140625" style="2" customWidth="1"/>
    <col min="15" max="205" width="9.140625" style="2"/>
    <col min="206" max="16384" width="9.140625" style="32"/>
  </cols>
  <sheetData>
    <row r="1" spans="1:205" ht="15.75" hidden="1" thickBot="1"/>
    <row r="2" spans="1:205" ht="15.75" hidden="1" thickBot="1">
      <c r="GW2" s="32"/>
    </row>
    <row r="3" spans="1:205" ht="15.75" hidden="1" thickBot="1">
      <c r="GW3" s="32"/>
    </row>
    <row r="4" spans="1:205" ht="15.75" hidden="1" thickBot="1">
      <c r="GW4" s="32"/>
    </row>
    <row r="5" spans="1:205" ht="15.75" hidden="1" thickBot="1">
      <c r="GW5" s="32"/>
    </row>
    <row r="6" spans="1:205" ht="15.75" hidden="1" thickBot="1"/>
    <row r="7" spans="1:205" ht="15.75" hidden="1" thickBot="1"/>
    <row r="8" spans="1:205" ht="15.75" hidden="1" thickBot="1"/>
    <row r="9" spans="1:205" ht="15.75" hidden="1" thickBot="1"/>
    <row r="10" spans="1:205" ht="15.75" hidden="1" thickBot="1"/>
    <row r="11" spans="1:205" ht="15.75" hidden="1" thickBot="1"/>
    <row r="12" spans="1:205" ht="15.75" hidden="1" thickBot="1"/>
    <row r="13" spans="1:205" ht="15.75" hidden="1" thickBot="1"/>
    <row r="14" spans="1:205" ht="33" hidden="1" customHeight="1" thickTop="1" thickBot="1">
      <c r="GW14" s="32"/>
    </row>
    <row r="15" spans="1:205" ht="28.5" hidden="1" customHeight="1" thickTop="1" thickBot="1">
      <c r="D15" s="67"/>
      <c r="E15" s="68"/>
      <c r="F15" s="68"/>
      <c r="GW15" s="32"/>
    </row>
    <row r="16" spans="1:205" s="202" customFormat="1" ht="87.75" customHeight="1" thickTop="1" thickBot="1">
      <c r="A16" s="310" t="s">
        <v>156</v>
      </c>
      <c r="B16" s="310"/>
      <c r="C16" s="310"/>
      <c r="D16" s="310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</row>
    <row r="17" spans="1:200" s="197" customFormat="1" ht="49.5" customHeight="1" thickTop="1" thickBot="1">
      <c r="A17" s="204" t="s">
        <v>118</v>
      </c>
      <c r="B17" s="204" t="s">
        <v>151</v>
      </c>
      <c r="C17" s="204" t="s">
        <v>130</v>
      </c>
      <c r="D17" s="204" t="s">
        <v>214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196"/>
      <c r="BI17" s="196"/>
      <c r="BJ17" s="196"/>
      <c r="BK17" s="196"/>
      <c r="BL17" s="196"/>
      <c r="BM17" s="196"/>
      <c r="BN17" s="196"/>
      <c r="BO17" s="196"/>
      <c r="BP17" s="196"/>
      <c r="BQ17" s="196"/>
      <c r="BR17" s="196"/>
      <c r="BS17" s="196"/>
      <c r="BT17" s="196"/>
      <c r="BU17" s="196"/>
      <c r="BV17" s="196"/>
      <c r="BW17" s="196"/>
      <c r="BX17" s="196"/>
      <c r="BY17" s="196"/>
      <c r="BZ17" s="196"/>
      <c r="CA17" s="196"/>
      <c r="CB17" s="196"/>
      <c r="CC17" s="196"/>
      <c r="CD17" s="196"/>
      <c r="CE17" s="196"/>
      <c r="CF17" s="196"/>
      <c r="CG17" s="196"/>
      <c r="CH17" s="196"/>
      <c r="CI17" s="196"/>
      <c r="CJ17" s="196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196"/>
      <c r="CV17" s="196"/>
      <c r="CW17" s="196"/>
      <c r="CX17" s="196"/>
      <c r="CY17" s="196"/>
      <c r="CZ17" s="196"/>
      <c r="DA17" s="196"/>
      <c r="DB17" s="196"/>
      <c r="DC17" s="196"/>
      <c r="DD17" s="196"/>
      <c r="DE17" s="196"/>
      <c r="DF17" s="196"/>
      <c r="DG17" s="196"/>
      <c r="DH17" s="196"/>
      <c r="DI17" s="196"/>
      <c r="DJ17" s="196"/>
      <c r="DK17" s="196"/>
      <c r="DL17" s="196"/>
      <c r="DM17" s="196"/>
      <c r="DN17" s="196"/>
      <c r="DO17" s="196"/>
      <c r="DP17" s="196"/>
      <c r="DQ17" s="196"/>
      <c r="DR17" s="196"/>
      <c r="DS17" s="196"/>
      <c r="DT17" s="196"/>
      <c r="DU17" s="196"/>
      <c r="DV17" s="196"/>
      <c r="DW17" s="196"/>
      <c r="DX17" s="196"/>
      <c r="DY17" s="196"/>
      <c r="DZ17" s="196"/>
      <c r="EA17" s="196"/>
      <c r="EB17" s="196"/>
      <c r="EC17" s="196"/>
      <c r="ED17" s="196"/>
      <c r="EE17" s="196"/>
      <c r="EF17" s="196"/>
      <c r="EG17" s="196"/>
      <c r="EH17" s="196"/>
      <c r="EI17" s="196"/>
      <c r="EJ17" s="196"/>
      <c r="EK17" s="196"/>
      <c r="EL17" s="196"/>
      <c r="EM17" s="196"/>
      <c r="EN17" s="196"/>
      <c r="EO17" s="196"/>
      <c r="EP17" s="196"/>
      <c r="EQ17" s="196"/>
      <c r="ER17" s="196"/>
      <c r="ES17" s="196"/>
      <c r="ET17" s="196"/>
      <c r="EU17" s="196"/>
      <c r="EV17" s="196"/>
      <c r="EW17" s="196"/>
      <c r="EX17" s="196"/>
      <c r="EY17" s="196"/>
      <c r="EZ17" s="196"/>
      <c r="FA17" s="196"/>
      <c r="FB17" s="196"/>
      <c r="FC17" s="196"/>
      <c r="FD17" s="196"/>
      <c r="FE17" s="196"/>
      <c r="FF17" s="196"/>
      <c r="FG17" s="196"/>
      <c r="FH17" s="196"/>
      <c r="FI17" s="196"/>
      <c r="FJ17" s="196"/>
      <c r="FK17" s="196"/>
      <c r="FL17" s="196"/>
      <c r="FM17" s="196"/>
      <c r="FN17" s="196"/>
      <c r="FO17" s="196"/>
      <c r="FP17" s="196"/>
      <c r="FQ17" s="196"/>
      <c r="FR17" s="196"/>
      <c r="FS17" s="196"/>
      <c r="FT17" s="196"/>
      <c r="FU17" s="196"/>
      <c r="FV17" s="196"/>
      <c r="FW17" s="196"/>
      <c r="FX17" s="196"/>
      <c r="FY17" s="196"/>
      <c r="FZ17" s="196"/>
      <c r="GA17" s="196"/>
      <c r="GB17" s="196"/>
      <c r="GC17" s="196"/>
      <c r="GD17" s="196"/>
      <c r="GE17" s="196"/>
      <c r="GF17" s="196"/>
      <c r="GG17" s="196"/>
      <c r="GH17" s="196"/>
      <c r="GI17" s="196"/>
      <c r="GJ17" s="196"/>
      <c r="GK17" s="196"/>
      <c r="GL17" s="196"/>
      <c r="GM17" s="196"/>
      <c r="GN17" s="196"/>
      <c r="GO17" s="196"/>
      <c r="GP17" s="196"/>
      <c r="GQ17" s="196"/>
      <c r="GR17" s="196"/>
    </row>
    <row r="18" spans="1:200" s="2" customFormat="1" ht="99" customHeight="1" thickTop="1" thickBot="1">
      <c r="A18" s="212" t="str">
        <f>'2 - Identificação do Risco'!A18</f>
        <v>R01</v>
      </c>
      <c r="B18" s="212">
        <f>'2 - Identificação do Risco'!B18</f>
        <v>0</v>
      </c>
      <c r="C18" s="142" t="s">
        <v>131</v>
      </c>
      <c r="D18" s="142" t="s">
        <v>154</v>
      </c>
    </row>
    <row r="19" spans="1:200" s="2" customFormat="1" ht="66" customHeight="1" thickTop="1" thickBot="1">
      <c r="A19" s="212" t="str">
        <f>'2 - Identificação do Risco'!A19</f>
        <v>R02</v>
      </c>
      <c r="B19" s="212">
        <f>'2 - Identificação do Risco'!B19</f>
        <v>0</v>
      </c>
      <c r="C19" s="139"/>
      <c r="D19" s="139"/>
    </row>
    <row r="20" spans="1:200" s="2" customFormat="1" ht="60.75" customHeight="1" thickTop="1" thickBot="1">
      <c r="A20" s="212" t="str">
        <f>'2 - Identificação do Risco'!A20</f>
        <v>R03</v>
      </c>
      <c r="B20" s="212">
        <f>'2 - Identificação do Risco'!B20</f>
        <v>0</v>
      </c>
      <c r="C20" s="139"/>
      <c r="D20" s="139"/>
    </row>
    <row r="21" spans="1:200" s="2" customFormat="1" ht="78" customHeight="1" thickTop="1" thickBot="1">
      <c r="A21" s="212" t="str">
        <f>'2 - Identificação do Risco'!A21</f>
        <v>R04</v>
      </c>
      <c r="B21" s="212">
        <f>'2 - Identificação do Risco'!B21</f>
        <v>0</v>
      </c>
      <c r="C21" s="139"/>
      <c r="D21" s="139"/>
    </row>
    <row r="22" spans="1:200" s="51" customFormat="1" ht="46.5" customHeight="1" thickTop="1" thickBot="1">
      <c r="A22" s="212" t="str">
        <f>'2 - Identificação do Risco'!A22</f>
        <v>R05</v>
      </c>
      <c r="B22" s="212">
        <f>'2 - Identificação do Risco'!B22</f>
        <v>0</v>
      </c>
      <c r="C22" s="140"/>
      <c r="D22" s="139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</row>
    <row r="23" spans="1:200" s="51" customFormat="1" ht="46.5" customHeight="1" thickTop="1" thickBot="1">
      <c r="A23" s="212" t="str">
        <f>'2 - Identificação do Risco'!A23</f>
        <v>R06</v>
      </c>
      <c r="B23" s="212">
        <f>'2 - Identificação do Risco'!B23</f>
        <v>0</v>
      </c>
      <c r="C23" s="139"/>
      <c r="D23" s="139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</row>
    <row r="24" spans="1:200" s="51" customFormat="1" ht="46.5" customHeight="1" thickTop="1" thickBot="1">
      <c r="A24" s="212" t="str">
        <f>'2 - Identificação do Risco'!A24</f>
        <v>R07</v>
      </c>
      <c r="B24" s="212">
        <f>'2 - Identificação do Risco'!B24</f>
        <v>0</v>
      </c>
      <c r="C24" s="139"/>
      <c r="D24" s="139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</row>
    <row r="25" spans="1:200" s="2" customFormat="1" ht="69.75" customHeight="1" thickTop="1" thickBot="1">
      <c r="A25" s="212">
        <f>'2 - Identificação do Risco'!A25</f>
        <v>0</v>
      </c>
      <c r="B25" s="212">
        <f>'2 - Identificação do Risco'!B25</f>
        <v>0</v>
      </c>
      <c r="C25" s="139"/>
      <c r="D25" s="139"/>
    </row>
    <row r="26" spans="1:200" s="2" customFormat="1" ht="69.75" customHeight="1" thickTop="1" thickBot="1">
      <c r="A26" s="212">
        <f>'2 - Identificação do Risco'!A26</f>
        <v>0</v>
      </c>
      <c r="B26" s="212">
        <f>'2 - Identificação do Risco'!B26</f>
        <v>0</v>
      </c>
      <c r="C26" s="139"/>
      <c r="D26" s="139"/>
    </row>
    <row r="27" spans="1:200" s="2" customFormat="1" ht="64.5" hidden="1" customHeight="1" thickTop="1" thickBot="1">
      <c r="A27" s="136"/>
      <c r="B27" s="142">
        <f>'2 - Identificação do Risco'!B27</f>
        <v>0</v>
      </c>
      <c r="C27" s="139"/>
      <c r="D27" s="139"/>
    </row>
    <row r="28" spans="1:200" s="2" customFormat="1" ht="77.25" hidden="1" customHeight="1">
      <c r="A28" s="136"/>
      <c r="B28" s="142">
        <f>'2 - Identificação do Risco'!B28</f>
        <v>0</v>
      </c>
      <c r="C28" s="139"/>
      <c r="D28" s="139"/>
    </row>
    <row r="29" spans="1:200" s="2" customFormat="1" ht="81.75" hidden="1" customHeight="1" thickTop="1">
      <c r="A29" s="136"/>
      <c r="B29" s="142">
        <f>'2 - Identificação do Risco'!B29</f>
        <v>0</v>
      </c>
      <c r="C29" s="139"/>
      <c r="D29" s="139"/>
    </row>
    <row r="30" spans="1:200" s="2" customFormat="1" ht="92.25" hidden="1" customHeight="1" thickTop="1">
      <c r="A30" s="136"/>
      <c r="B30" s="142">
        <f>'2 - Identificação do Risco'!B30</f>
        <v>0</v>
      </c>
      <c r="C30" s="139"/>
      <c r="D30" s="139"/>
    </row>
    <row r="31" spans="1:200" s="2" customFormat="1" ht="68.25" hidden="1" customHeight="1" thickTop="1">
      <c r="A31" s="136"/>
      <c r="B31" s="142">
        <f>'2 - Identificação do Risco'!B31</f>
        <v>0</v>
      </c>
      <c r="C31" s="139"/>
      <c r="D31" s="139"/>
    </row>
    <row r="32" spans="1:200" s="2" customFormat="1" ht="66" hidden="1" customHeight="1" thickTop="1">
      <c r="A32" s="136"/>
      <c r="B32" s="142">
        <f>'2 - Identificação do Risco'!B32</f>
        <v>0</v>
      </c>
      <c r="C32" s="139"/>
      <c r="D32" s="139"/>
    </row>
    <row r="33" spans="1:4" s="2" customFormat="1" ht="88.5" hidden="1" customHeight="1" thickTop="1">
      <c r="A33" s="136"/>
      <c r="B33" s="142">
        <f>'2 - Identificação do Risco'!B33</f>
        <v>0</v>
      </c>
      <c r="C33" s="139"/>
      <c r="D33" s="139"/>
    </row>
    <row r="34" spans="1:4" s="2" customFormat="1" ht="70.5" hidden="1" customHeight="1" thickTop="1">
      <c r="A34" s="136"/>
      <c r="B34" s="142">
        <f>'2 - Identificação do Risco'!B34</f>
        <v>0</v>
      </c>
      <c r="C34" s="139"/>
      <c r="D34" s="139"/>
    </row>
    <row r="35" spans="1:4" s="2" customFormat="1" ht="100.5" hidden="1" customHeight="1" thickTop="1">
      <c r="A35" s="136"/>
      <c r="B35" s="142">
        <f>'2 - Identificação do Risco'!B35</f>
        <v>0</v>
      </c>
      <c r="C35" s="139"/>
      <c r="D35" s="139"/>
    </row>
    <row r="36" spans="1:4" s="2" customFormat="1" ht="39.75" hidden="1" customHeight="1" thickTop="1">
      <c r="A36" s="136"/>
      <c r="B36" s="142">
        <f>'2 - Identificação do Risco'!B36</f>
        <v>0</v>
      </c>
      <c r="C36" s="139"/>
      <c r="D36" s="139"/>
    </row>
    <row r="37" spans="1:4" s="2" customFormat="1" ht="65.25" hidden="1" customHeight="1" thickTop="1">
      <c r="A37" s="136"/>
      <c r="B37" s="142">
        <f>'2 - Identificação do Risco'!B37</f>
        <v>0</v>
      </c>
      <c r="C37" s="139"/>
      <c r="D37" s="139"/>
    </row>
    <row r="38" spans="1:4" s="2" customFormat="1" ht="32.25" hidden="1" customHeight="1" thickTop="1">
      <c r="A38" s="136"/>
      <c r="B38" s="142">
        <f>'2 - Identificação do Risco'!B38</f>
        <v>0</v>
      </c>
      <c r="C38" s="139"/>
      <c r="D38" s="139"/>
    </row>
    <row r="39" spans="1:4" s="2" customFormat="1" ht="32.25" hidden="1" customHeight="1" thickTop="1">
      <c r="A39" s="136"/>
      <c r="B39" s="142">
        <f>'2 - Identificação do Risco'!B39</f>
        <v>0</v>
      </c>
      <c r="C39" s="139"/>
      <c r="D39" s="139"/>
    </row>
    <row r="40" spans="1:4" s="2" customFormat="1" ht="73.5" hidden="1" customHeight="1" thickTop="1">
      <c r="A40" s="136"/>
      <c r="B40" s="142">
        <f>'2 - Identificação do Risco'!B40</f>
        <v>0</v>
      </c>
      <c r="C40" s="139"/>
      <c r="D40" s="139"/>
    </row>
    <row r="41" spans="1:4" s="2" customFormat="1" ht="32.25" hidden="1" customHeight="1" thickTop="1">
      <c r="A41" s="136"/>
      <c r="B41" s="142">
        <f>'2 - Identificação do Risco'!B41</f>
        <v>0</v>
      </c>
      <c r="C41" s="141"/>
      <c r="D41" s="141"/>
    </row>
    <row r="42" spans="1:4" s="2" customFormat="1" ht="32.25" hidden="1" customHeight="1" thickTop="1">
      <c r="A42" s="136"/>
      <c r="B42" s="142">
        <f>'2 - Identificação do Risco'!B42</f>
        <v>0</v>
      </c>
      <c r="C42" s="141"/>
      <c r="D42" s="141"/>
    </row>
    <row r="43" spans="1:4" s="2" customFormat="1" ht="66" hidden="1" customHeight="1" thickTop="1">
      <c r="A43" s="136"/>
      <c r="B43" s="142">
        <f>'2 - Identificação do Risco'!B43</f>
        <v>0</v>
      </c>
      <c r="C43" s="139"/>
      <c r="D43" s="139"/>
    </row>
    <row r="44" spans="1:4" s="2" customFormat="1" ht="88.5" hidden="1" customHeight="1" thickTop="1">
      <c r="A44" s="136"/>
      <c r="B44" s="142">
        <f>'2 - Identificação do Risco'!B44</f>
        <v>0</v>
      </c>
      <c r="C44" s="139"/>
      <c r="D44" s="139"/>
    </row>
    <row r="45" spans="1:4" s="2" customFormat="1" ht="69.75" hidden="1" customHeight="1" thickTop="1">
      <c r="A45" s="136"/>
      <c r="B45" s="142">
        <f>'2 - Identificação do Risco'!B45</f>
        <v>0</v>
      </c>
      <c r="C45" s="139"/>
      <c r="D45" s="139"/>
    </row>
    <row r="46" spans="1:4" s="2" customFormat="1" ht="36" hidden="1" customHeight="1" thickTop="1">
      <c r="A46" s="136"/>
      <c r="B46" s="142">
        <f>'2 - Identificação do Risco'!B46</f>
        <v>0</v>
      </c>
      <c r="C46" s="139"/>
      <c r="D46" s="139"/>
    </row>
    <row r="47" spans="1:4" s="2" customFormat="1" ht="32.25" hidden="1" customHeight="1" thickTop="1">
      <c r="A47" s="136"/>
      <c r="B47" s="142">
        <f>'2 - Identificação do Risco'!B47</f>
        <v>0</v>
      </c>
      <c r="C47" s="139"/>
      <c r="D47" s="139"/>
    </row>
    <row r="48" spans="1:4" s="2" customFormat="1" ht="32.25" hidden="1" customHeight="1" thickTop="1">
      <c r="A48" s="136"/>
      <c r="B48" s="142">
        <f>'2 - Identificação do Risco'!B48</f>
        <v>0</v>
      </c>
      <c r="C48" s="139"/>
      <c r="D48" s="139"/>
    </row>
    <row r="49" spans="1:205" s="2" customFormat="1" ht="73.5" hidden="1" customHeight="1" thickTop="1">
      <c r="A49" s="136"/>
      <c r="B49" s="142">
        <f>'2 - Identificação do Risco'!B49</f>
        <v>0</v>
      </c>
      <c r="C49" s="139"/>
      <c r="D49" s="139"/>
    </row>
    <row r="50" spans="1:205" s="2" customFormat="1" ht="66" hidden="1" customHeight="1" thickTop="1">
      <c r="A50" s="136"/>
      <c r="B50" s="142">
        <f>'2 - Identificação do Risco'!B50</f>
        <v>0</v>
      </c>
      <c r="C50" s="139"/>
      <c r="D50" s="139"/>
    </row>
    <row r="51" spans="1:205" s="2" customFormat="1" ht="41.25" hidden="1" customHeight="1" thickTop="1">
      <c r="A51" s="136"/>
      <c r="B51" s="142">
        <f>'2 - Identificação do Risco'!B51</f>
        <v>0</v>
      </c>
      <c r="C51" s="139"/>
      <c r="D51" s="139"/>
    </row>
    <row r="52" spans="1:205" s="2" customFormat="1" ht="41.25" hidden="1" customHeight="1" thickTop="1">
      <c r="A52" s="136"/>
      <c r="B52" s="142">
        <f>'2 - Identificação do Risco'!B52</f>
        <v>0</v>
      </c>
      <c r="C52" s="139"/>
      <c r="D52" s="139"/>
    </row>
    <row r="53" spans="1:205" s="2" customFormat="1" ht="54.95" hidden="1" customHeight="1" thickTop="1">
      <c r="B53" s="142">
        <f>'2 - Identificação do Risco'!B53</f>
        <v>0</v>
      </c>
    </row>
    <row r="54" spans="1:205" s="54" customFormat="1" ht="13.5" thickTop="1"/>
    <row r="55" spans="1:205" s="54" customFormat="1" ht="36" customHeight="1"/>
    <row r="56" spans="1:205" s="55" customFormat="1" ht="25.5" customHeight="1"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4"/>
      <c r="CI56" s="54"/>
      <c r="CJ56" s="54"/>
      <c r="CK56" s="54"/>
      <c r="CL56" s="54"/>
      <c r="CM56" s="54"/>
      <c r="CN56" s="54"/>
      <c r="CO56" s="54"/>
      <c r="CP56" s="54"/>
      <c r="CQ56" s="54"/>
      <c r="CR56" s="54"/>
      <c r="CS56" s="54"/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4"/>
      <c r="FK56" s="54"/>
      <c r="FL56" s="54"/>
      <c r="FM56" s="54"/>
      <c r="FN56" s="54"/>
      <c r="FO56" s="54"/>
      <c r="FP56" s="54"/>
      <c r="FQ56" s="54"/>
      <c r="FR56" s="54"/>
      <c r="FS56" s="54"/>
      <c r="FT56" s="54"/>
      <c r="FU56" s="54"/>
      <c r="FV56" s="54"/>
      <c r="FW56" s="54"/>
      <c r="FX56" s="54"/>
      <c r="FY56" s="54"/>
      <c r="FZ56" s="54"/>
      <c r="GA56" s="54"/>
      <c r="GB56" s="54"/>
      <c r="GC56" s="54"/>
      <c r="GD56" s="54"/>
      <c r="GE56" s="54"/>
      <c r="GF56" s="54"/>
      <c r="GG56" s="54"/>
      <c r="GH56" s="54"/>
      <c r="GI56" s="54"/>
      <c r="GJ56" s="54"/>
      <c r="GK56" s="54"/>
      <c r="GL56" s="54"/>
      <c r="GM56" s="54"/>
      <c r="GN56" s="54"/>
      <c r="GO56" s="54"/>
      <c r="GP56" s="54"/>
      <c r="GQ56" s="54"/>
      <c r="GR56" s="54"/>
      <c r="GS56" s="54"/>
    </row>
    <row r="57" spans="1:205" s="55" customFormat="1" ht="32.25" customHeight="1"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  <c r="FI57" s="54"/>
      <c r="FJ57" s="54"/>
      <c r="FK57" s="54"/>
      <c r="FL57" s="54"/>
      <c r="FM57" s="54"/>
      <c r="FN57" s="54"/>
      <c r="FO57" s="54"/>
      <c r="FP57" s="54"/>
      <c r="FQ57" s="54"/>
      <c r="FR57" s="54"/>
      <c r="FS57" s="54"/>
      <c r="FT57" s="54"/>
      <c r="FU57" s="54"/>
      <c r="FV57" s="54"/>
      <c r="FW57" s="54"/>
      <c r="FX57" s="54"/>
      <c r="FY57" s="54"/>
      <c r="FZ57" s="54"/>
      <c r="GA57" s="54"/>
      <c r="GB57" s="54"/>
      <c r="GC57" s="54"/>
      <c r="GD57" s="54"/>
      <c r="GE57" s="54"/>
      <c r="GF57" s="54"/>
      <c r="GG57" s="54"/>
      <c r="GH57" s="54"/>
      <c r="GI57" s="54"/>
      <c r="GJ57" s="54"/>
      <c r="GK57" s="54"/>
      <c r="GL57" s="54"/>
      <c r="GM57" s="54"/>
      <c r="GN57" s="54"/>
      <c r="GO57" s="54"/>
      <c r="GP57" s="54"/>
      <c r="GQ57" s="54"/>
      <c r="GR57" s="54"/>
      <c r="GS57" s="54"/>
    </row>
    <row r="58" spans="1:205" s="55" customFormat="1" ht="30.75" hidden="1" customHeight="1"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  <c r="AY58" s="54"/>
      <c r="AZ58" s="54"/>
      <c r="BA58" s="54"/>
      <c r="BB58" s="54"/>
      <c r="BC58" s="54"/>
      <c r="BD58" s="54"/>
      <c r="BE58" s="54"/>
      <c r="BF58" s="54"/>
      <c r="BG58" s="54"/>
      <c r="BH58" s="54"/>
      <c r="BI58" s="54"/>
      <c r="BJ58" s="54"/>
      <c r="BK58" s="54"/>
      <c r="BL58" s="54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4"/>
      <c r="CI58" s="54"/>
      <c r="CJ58" s="54"/>
      <c r="CK58" s="54"/>
      <c r="CL58" s="54"/>
      <c r="CM58" s="54"/>
      <c r="CN58" s="54"/>
      <c r="CO58" s="54"/>
      <c r="CP58" s="54"/>
      <c r="CQ58" s="54"/>
      <c r="CR58" s="54"/>
      <c r="CS58" s="54"/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4"/>
      <c r="FK58" s="54"/>
      <c r="FL58" s="54"/>
      <c r="FM58" s="54"/>
      <c r="FN58" s="54"/>
      <c r="FO58" s="54"/>
      <c r="FP58" s="54"/>
      <c r="FQ58" s="54"/>
      <c r="FR58" s="54"/>
      <c r="FS58" s="54"/>
      <c r="FT58" s="54"/>
      <c r="FU58" s="54"/>
      <c r="FV58" s="54"/>
      <c r="FW58" s="54"/>
      <c r="FX58" s="54"/>
      <c r="FY58" s="54"/>
      <c r="FZ58" s="54"/>
      <c r="GA58" s="54"/>
      <c r="GB58" s="54"/>
      <c r="GC58" s="54"/>
      <c r="GD58" s="54"/>
      <c r="GE58" s="54"/>
      <c r="GF58" s="54"/>
      <c r="GG58" s="54"/>
      <c r="GH58" s="54"/>
      <c r="GI58" s="54"/>
      <c r="GJ58" s="54"/>
      <c r="GK58" s="54"/>
      <c r="GL58" s="54"/>
      <c r="GM58" s="54"/>
      <c r="GN58" s="54"/>
      <c r="GO58" s="54"/>
      <c r="GP58" s="54"/>
      <c r="GQ58" s="54"/>
      <c r="GR58" s="54"/>
      <c r="GS58" s="54"/>
    </row>
    <row r="59" spans="1:205" s="55" customFormat="1" ht="31.5" hidden="1" customHeight="1"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4"/>
      <c r="AY59" s="54"/>
      <c r="AZ59" s="54"/>
      <c r="BA59" s="54"/>
      <c r="BB59" s="54"/>
      <c r="BC59" s="54"/>
      <c r="BD59" s="54"/>
      <c r="BE59" s="54"/>
      <c r="BF59" s="54"/>
      <c r="BG59" s="54"/>
      <c r="BH59" s="54"/>
      <c r="BI59" s="54"/>
      <c r="BJ59" s="54"/>
      <c r="BK59" s="54"/>
      <c r="BL59" s="54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4"/>
      <c r="CA59" s="54"/>
      <c r="CB59" s="54"/>
      <c r="CC59" s="54"/>
      <c r="CD59" s="54"/>
      <c r="CE59" s="54"/>
      <c r="CF59" s="54"/>
      <c r="CG59" s="54"/>
      <c r="CH59" s="54"/>
      <c r="CI59" s="54"/>
      <c r="CJ59" s="54"/>
      <c r="CK59" s="54"/>
      <c r="CL59" s="54"/>
      <c r="CM59" s="54"/>
      <c r="CN59" s="54"/>
      <c r="CO59" s="54"/>
      <c r="CP59" s="54"/>
      <c r="CQ59" s="54"/>
      <c r="CR59" s="54"/>
      <c r="CS59" s="54"/>
      <c r="CT59" s="54"/>
      <c r="CU59" s="54"/>
      <c r="CV59" s="54"/>
      <c r="CW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  <c r="FI59" s="54"/>
      <c r="FJ59" s="54"/>
      <c r="FK59" s="54"/>
      <c r="FL59" s="54"/>
      <c r="FM59" s="54"/>
      <c r="FN59" s="54"/>
      <c r="FO59" s="54"/>
      <c r="FP59" s="54"/>
      <c r="FQ59" s="54"/>
      <c r="FR59" s="54"/>
      <c r="FS59" s="54"/>
      <c r="FT59" s="54"/>
      <c r="FU59" s="54"/>
      <c r="FV59" s="54"/>
      <c r="FW59" s="54"/>
      <c r="FX59" s="54"/>
      <c r="FY59" s="54"/>
      <c r="FZ59" s="54"/>
      <c r="GA59" s="54"/>
      <c r="GB59" s="54"/>
      <c r="GC59" s="54"/>
      <c r="GD59" s="54"/>
      <c r="GE59" s="54"/>
      <c r="GF59" s="54"/>
      <c r="GG59" s="54"/>
      <c r="GH59" s="54"/>
      <c r="GI59" s="54"/>
      <c r="GJ59" s="54"/>
      <c r="GK59" s="54"/>
      <c r="GL59" s="54"/>
      <c r="GM59" s="54"/>
      <c r="GN59" s="54"/>
      <c r="GO59" s="54"/>
      <c r="GP59" s="54"/>
      <c r="GQ59" s="54"/>
      <c r="GR59" s="54"/>
      <c r="GS59" s="54"/>
      <c r="GT59" s="54"/>
      <c r="GU59" s="54"/>
      <c r="GV59" s="54"/>
    </row>
    <row r="60" spans="1:205" s="55" customFormat="1" ht="12.75" hidden="1"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4"/>
      <c r="BK60" s="54"/>
      <c r="BL60" s="54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4"/>
      <c r="CD60" s="54"/>
      <c r="CE60" s="54"/>
      <c r="CF60" s="54"/>
      <c r="CG60" s="54"/>
      <c r="CH60" s="54"/>
      <c r="CI60" s="54"/>
      <c r="CJ60" s="54"/>
      <c r="CK60" s="54"/>
      <c r="CL60" s="54"/>
      <c r="CM60" s="54"/>
      <c r="CN60" s="54"/>
      <c r="CO60" s="54"/>
      <c r="CP60" s="54"/>
      <c r="CQ60" s="54"/>
      <c r="CR60" s="54"/>
      <c r="CS60" s="54"/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  <c r="FI60" s="54"/>
      <c r="FJ60" s="54"/>
      <c r="FK60" s="54"/>
      <c r="FL60" s="54"/>
      <c r="FM60" s="54"/>
      <c r="FN60" s="54"/>
      <c r="FO60" s="54"/>
      <c r="FP60" s="54"/>
      <c r="FQ60" s="54"/>
      <c r="FR60" s="54"/>
      <c r="FS60" s="54"/>
      <c r="FT60" s="54"/>
      <c r="FU60" s="54"/>
      <c r="FV60" s="54"/>
      <c r="FW60" s="54"/>
      <c r="FX60" s="54"/>
      <c r="FY60" s="54"/>
      <c r="FZ60" s="54"/>
      <c r="GA60" s="54"/>
      <c r="GB60" s="54"/>
      <c r="GC60" s="54"/>
      <c r="GD60" s="54"/>
      <c r="GE60" s="54"/>
      <c r="GF60" s="54"/>
      <c r="GG60" s="54"/>
      <c r="GH60" s="54"/>
      <c r="GI60" s="54"/>
      <c r="GJ60" s="54"/>
      <c r="GK60" s="54"/>
      <c r="GL60" s="54"/>
      <c r="GM60" s="54"/>
      <c r="GN60" s="54"/>
      <c r="GO60" s="54"/>
      <c r="GP60" s="54"/>
      <c r="GQ60" s="54"/>
      <c r="GR60" s="54"/>
      <c r="GS60" s="54"/>
      <c r="GT60" s="54"/>
      <c r="GU60" s="54"/>
      <c r="GV60" s="54"/>
      <c r="GW60" s="54"/>
    </row>
    <row r="61" spans="1:205" s="55" customFormat="1" ht="21.75" hidden="1" customHeight="1"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4"/>
      <c r="BK61" s="54"/>
      <c r="BL61" s="54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4"/>
      <c r="CD61" s="54"/>
      <c r="CE61" s="54"/>
      <c r="CF61" s="54"/>
      <c r="CG61" s="54"/>
      <c r="CH61" s="54"/>
      <c r="CI61" s="54"/>
      <c r="CJ61" s="54"/>
      <c r="CK61" s="54"/>
      <c r="CL61" s="54"/>
      <c r="CM61" s="54"/>
      <c r="CN61" s="54"/>
      <c r="CO61" s="54"/>
      <c r="CP61" s="54"/>
      <c r="CQ61" s="54"/>
      <c r="CR61" s="54"/>
      <c r="CS61" s="54"/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  <c r="FI61" s="54"/>
      <c r="FJ61" s="54"/>
      <c r="FK61" s="54"/>
      <c r="FL61" s="54"/>
      <c r="FM61" s="54"/>
      <c r="FN61" s="54"/>
      <c r="FO61" s="54"/>
      <c r="FP61" s="54"/>
      <c r="FQ61" s="54"/>
      <c r="FR61" s="54"/>
      <c r="FS61" s="54"/>
      <c r="FT61" s="54"/>
      <c r="FU61" s="54"/>
      <c r="FV61" s="54"/>
      <c r="FW61" s="54"/>
      <c r="FX61" s="54"/>
      <c r="FY61" s="54"/>
      <c r="FZ61" s="54"/>
      <c r="GA61" s="54"/>
      <c r="GB61" s="54"/>
      <c r="GC61" s="54"/>
      <c r="GD61" s="54"/>
      <c r="GE61" s="54"/>
      <c r="GF61" s="54"/>
      <c r="GG61" s="54"/>
      <c r="GH61" s="54"/>
      <c r="GI61" s="54"/>
      <c r="GJ61" s="54"/>
      <c r="GK61" s="54"/>
      <c r="GL61" s="54"/>
      <c r="GM61" s="54"/>
      <c r="GN61" s="54"/>
      <c r="GO61" s="54"/>
      <c r="GP61" s="54"/>
      <c r="GQ61" s="54"/>
      <c r="GR61" s="54"/>
      <c r="GS61" s="54"/>
      <c r="GT61" s="54"/>
      <c r="GU61" s="54"/>
      <c r="GV61" s="54"/>
    </row>
    <row r="62" spans="1:205" s="52" customFormat="1" ht="21" hidden="1" customHeight="1"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  <c r="FP62" s="53"/>
      <c r="FQ62" s="53"/>
      <c r="FR62" s="53"/>
      <c r="FS62" s="53"/>
      <c r="FT62" s="53"/>
      <c r="FU62" s="53"/>
      <c r="FV62" s="53"/>
      <c r="FW62" s="53"/>
      <c r="FX62" s="53"/>
      <c r="FY62" s="53"/>
      <c r="FZ62" s="53"/>
      <c r="GA62" s="53"/>
      <c r="GB62" s="53"/>
      <c r="GC62" s="53"/>
      <c r="GD62" s="53"/>
      <c r="GE62" s="53"/>
      <c r="GF62" s="53"/>
      <c r="GG62" s="53"/>
      <c r="GH62" s="53"/>
      <c r="GI62" s="53"/>
      <c r="GJ62" s="53"/>
      <c r="GK62" s="53"/>
      <c r="GL62" s="53"/>
      <c r="GM62" s="53"/>
      <c r="GN62" s="53"/>
      <c r="GO62" s="53"/>
      <c r="GP62" s="53"/>
      <c r="GQ62" s="53"/>
      <c r="GR62" s="53"/>
      <c r="GS62" s="53"/>
      <c r="GT62" s="53"/>
      <c r="GU62" s="53"/>
    </row>
    <row r="63" spans="1:205" s="52" customFormat="1" ht="21.75" hidden="1" customHeight="1"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3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  <c r="FM63" s="53"/>
      <c r="FN63" s="53"/>
      <c r="FO63" s="53"/>
      <c r="FP63" s="53"/>
      <c r="FQ63" s="53"/>
      <c r="FR63" s="53"/>
      <c r="FS63" s="53"/>
      <c r="FT63" s="53"/>
      <c r="FU63" s="53"/>
      <c r="FV63" s="53"/>
      <c r="FW63" s="53"/>
      <c r="FX63" s="53"/>
      <c r="FY63" s="53"/>
      <c r="FZ63" s="53"/>
      <c r="GA63" s="53"/>
      <c r="GB63" s="53"/>
      <c r="GC63" s="53"/>
      <c r="GD63" s="53"/>
      <c r="GE63" s="53"/>
      <c r="GF63" s="53"/>
      <c r="GG63" s="53"/>
      <c r="GH63" s="53"/>
      <c r="GI63" s="53"/>
      <c r="GJ63" s="53"/>
      <c r="GK63" s="53"/>
      <c r="GL63" s="53"/>
      <c r="GM63" s="53"/>
      <c r="GN63" s="53"/>
      <c r="GO63" s="53"/>
      <c r="GP63" s="53"/>
      <c r="GQ63" s="53"/>
      <c r="GR63" s="53"/>
    </row>
    <row r="64" spans="1:205" s="52" customFormat="1" ht="21" customHeight="1"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3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  <c r="FM64" s="53"/>
      <c r="FN64" s="53"/>
      <c r="FO64" s="53"/>
      <c r="FP64" s="53"/>
      <c r="FQ64" s="53"/>
      <c r="FR64" s="53"/>
      <c r="FS64" s="53"/>
      <c r="FT64" s="53"/>
      <c r="FU64" s="53"/>
      <c r="FV64" s="53"/>
      <c r="FW64" s="53"/>
      <c r="FX64" s="53"/>
      <c r="FY64" s="53"/>
      <c r="FZ64" s="53"/>
      <c r="GA64" s="53"/>
      <c r="GB64" s="53"/>
      <c r="GC64" s="53"/>
      <c r="GD64" s="53"/>
      <c r="GE64" s="53"/>
      <c r="GF64" s="53"/>
      <c r="GG64" s="53"/>
      <c r="GH64" s="53"/>
      <c r="GI64" s="53"/>
      <c r="GJ64" s="53"/>
      <c r="GK64" s="53"/>
      <c r="GL64" s="53"/>
      <c r="GM64" s="53"/>
      <c r="GN64" s="53"/>
      <c r="GO64" s="53"/>
      <c r="GP64" s="53"/>
      <c r="GQ64" s="53"/>
      <c r="GR64" s="53"/>
    </row>
    <row r="65" spans="4:205" s="52" customFormat="1" ht="12.75"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3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  <c r="FM65" s="53"/>
      <c r="FN65" s="53"/>
      <c r="FO65" s="53"/>
      <c r="FP65" s="53"/>
      <c r="FQ65" s="53"/>
      <c r="FR65" s="53"/>
      <c r="FS65" s="53"/>
      <c r="FT65" s="53"/>
      <c r="FU65" s="53"/>
      <c r="FV65" s="53"/>
      <c r="FW65" s="53"/>
      <c r="FX65" s="53"/>
      <c r="FY65" s="53"/>
      <c r="FZ65" s="53"/>
      <c r="GA65" s="53"/>
      <c r="GB65" s="53"/>
      <c r="GC65" s="53"/>
      <c r="GD65" s="53"/>
      <c r="GE65" s="53"/>
      <c r="GF65" s="53"/>
      <c r="GG65" s="53"/>
      <c r="GH65" s="53"/>
      <c r="GI65" s="53"/>
      <c r="GJ65" s="53"/>
      <c r="GK65" s="53"/>
      <c r="GL65" s="53"/>
      <c r="GM65" s="53"/>
      <c r="GN65" s="53"/>
      <c r="GO65" s="53"/>
      <c r="GP65" s="53"/>
      <c r="GQ65" s="53"/>
      <c r="GR65" s="53"/>
    </row>
    <row r="66" spans="4:205" s="52" customFormat="1" ht="22.5" customHeight="1"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3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  <c r="FM66" s="53"/>
      <c r="FN66" s="53"/>
      <c r="FO66" s="53"/>
      <c r="FP66" s="53"/>
      <c r="FQ66" s="53"/>
      <c r="FR66" s="53"/>
      <c r="FS66" s="53"/>
      <c r="FT66" s="53"/>
      <c r="FU66" s="53"/>
      <c r="FV66" s="53"/>
      <c r="FW66" s="53"/>
      <c r="FX66" s="53"/>
      <c r="FY66" s="53"/>
      <c r="FZ66" s="53"/>
      <c r="GA66" s="53"/>
      <c r="GB66" s="53"/>
      <c r="GC66" s="53"/>
      <c r="GD66" s="53"/>
      <c r="GE66" s="53"/>
      <c r="GF66" s="53"/>
      <c r="GG66" s="53"/>
      <c r="GH66" s="53"/>
      <c r="GI66" s="53"/>
      <c r="GJ66" s="53"/>
      <c r="GK66" s="53"/>
      <c r="GL66" s="53"/>
      <c r="GM66" s="53"/>
      <c r="GN66" s="53"/>
      <c r="GO66" s="53"/>
      <c r="GP66" s="53"/>
      <c r="GQ66" s="53"/>
      <c r="GR66" s="53"/>
    </row>
    <row r="67" spans="4:205" s="52" customFormat="1" ht="23.1" customHeight="1"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3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  <c r="FM67" s="53"/>
      <c r="FN67" s="53"/>
      <c r="FO67" s="53"/>
      <c r="FP67" s="53"/>
      <c r="FQ67" s="53"/>
      <c r="FR67" s="53"/>
      <c r="FS67" s="53"/>
      <c r="FT67" s="53"/>
      <c r="FU67" s="53"/>
      <c r="FV67" s="53"/>
      <c r="FW67" s="53"/>
      <c r="FX67" s="53"/>
      <c r="FY67" s="53"/>
      <c r="FZ67" s="53"/>
      <c r="GA67" s="53"/>
      <c r="GB67" s="53"/>
      <c r="GC67" s="53"/>
      <c r="GD67" s="53"/>
      <c r="GE67" s="53"/>
      <c r="GF67" s="53"/>
      <c r="GG67" s="53"/>
      <c r="GH67" s="53"/>
      <c r="GI67" s="53"/>
      <c r="GJ67" s="53"/>
      <c r="GK67" s="53"/>
      <c r="GL67" s="53"/>
      <c r="GM67" s="53"/>
      <c r="GN67" s="53"/>
      <c r="GO67" s="53"/>
      <c r="GP67" s="53"/>
      <c r="GQ67" s="53"/>
      <c r="GR67" s="53"/>
      <c r="GS67" s="53"/>
    </row>
    <row r="68" spans="4:205" s="52" customFormat="1" ht="23.1" customHeight="1"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3"/>
      <c r="BE68" s="53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3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  <c r="FM68" s="53"/>
      <c r="FN68" s="53"/>
      <c r="FO68" s="53"/>
      <c r="FP68" s="53"/>
      <c r="FQ68" s="53"/>
      <c r="FR68" s="53"/>
      <c r="FS68" s="53"/>
      <c r="FT68" s="53"/>
      <c r="FU68" s="53"/>
      <c r="FV68" s="53"/>
      <c r="FW68" s="53"/>
      <c r="FX68" s="53"/>
      <c r="FY68" s="53"/>
      <c r="FZ68" s="53"/>
      <c r="GA68" s="53"/>
      <c r="GB68" s="53"/>
      <c r="GC68" s="53"/>
      <c r="GD68" s="53"/>
      <c r="GE68" s="53"/>
      <c r="GF68" s="53"/>
      <c r="GG68" s="53"/>
      <c r="GH68" s="53"/>
      <c r="GI68" s="53"/>
      <c r="GJ68" s="53"/>
      <c r="GK68" s="53"/>
      <c r="GL68" s="53"/>
      <c r="GM68" s="53"/>
      <c r="GN68" s="53"/>
      <c r="GO68" s="53"/>
      <c r="GP68" s="53"/>
      <c r="GQ68" s="53"/>
      <c r="GR68" s="53"/>
      <c r="GS68" s="53"/>
      <c r="GT68" s="53"/>
      <c r="GU68" s="53"/>
    </row>
    <row r="69" spans="4:205" s="52" customFormat="1" ht="23.1" customHeight="1"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3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  <c r="FM69" s="53"/>
      <c r="FN69" s="53"/>
      <c r="FO69" s="53"/>
      <c r="FP69" s="53"/>
      <c r="FQ69" s="53"/>
      <c r="FR69" s="53"/>
      <c r="FS69" s="53"/>
      <c r="FT69" s="53"/>
      <c r="FU69" s="53"/>
      <c r="FV69" s="53"/>
      <c r="FW69" s="53"/>
      <c r="FX69" s="53"/>
      <c r="FY69" s="53"/>
      <c r="FZ69" s="53"/>
      <c r="GA69" s="53"/>
      <c r="GB69" s="53"/>
      <c r="GC69" s="53"/>
      <c r="GD69" s="53"/>
      <c r="GE69" s="53"/>
      <c r="GF69" s="53"/>
      <c r="GG69" s="53"/>
      <c r="GH69" s="53"/>
      <c r="GI69" s="53"/>
      <c r="GJ69" s="53"/>
      <c r="GK69" s="53"/>
      <c r="GL69" s="53"/>
      <c r="GM69" s="53"/>
      <c r="GN69" s="53"/>
      <c r="GO69" s="53"/>
      <c r="GP69" s="53"/>
      <c r="GQ69" s="53"/>
      <c r="GR69" s="53"/>
      <c r="GS69" s="53"/>
      <c r="GT69" s="53"/>
      <c r="GU69" s="53"/>
    </row>
    <row r="70" spans="4:205" s="52" customFormat="1" ht="23.1" customHeight="1"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3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  <c r="FM70" s="53"/>
      <c r="FN70" s="53"/>
      <c r="FO70" s="53"/>
      <c r="FP70" s="53"/>
      <c r="FQ70" s="53"/>
      <c r="FR70" s="53"/>
      <c r="FS70" s="53"/>
      <c r="FT70" s="53"/>
      <c r="FU70" s="53"/>
      <c r="FV70" s="53"/>
      <c r="FW70" s="53"/>
      <c r="FX70" s="53"/>
      <c r="FY70" s="53"/>
      <c r="FZ70" s="53"/>
      <c r="GA70" s="53"/>
      <c r="GB70" s="53"/>
      <c r="GC70" s="53"/>
      <c r="GD70" s="53"/>
      <c r="GE70" s="53"/>
      <c r="GF70" s="53"/>
      <c r="GG70" s="53"/>
      <c r="GH70" s="53"/>
      <c r="GI70" s="53"/>
      <c r="GJ70" s="53"/>
      <c r="GK70" s="53"/>
      <c r="GL70" s="53"/>
      <c r="GM70" s="53"/>
      <c r="GN70" s="53"/>
      <c r="GO70" s="53"/>
      <c r="GP70" s="53"/>
      <c r="GQ70" s="53"/>
      <c r="GR70" s="53"/>
      <c r="GS70" s="53"/>
      <c r="GT70" s="53"/>
      <c r="GU70" s="53"/>
      <c r="GV70" s="53"/>
    </row>
    <row r="71" spans="4:205" s="52" customFormat="1" ht="23.1" customHeight="1"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  <c r="BB71" s="53"/>
      <c r="BC71" s="53"/>
      <c r="BD71" s="53"/>
      <c r="BE71" s="53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3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  <c r="FM71" s="53"/>
      <c r="FN71" s="53"/>
      <c r="FO71" s="53"/>
      <c r="FP71" s="53"/>
      <c r="FQ71" s="53"/>
      <c r="FR71" s="53"/>
      <c r="FS71" s="53"/>
      <c r="FT71" s="53"/>
      <c r="FU71" s="53"/>
      <c r="FV71" s="53"/>
      <c r="FW71" s="53"/>
      <c r="FX71" s="53"/>
      <c r="FY71" s="53"/>
      <c r="FZ71" s="53"/>
      <c r="GA71" s="53"/>
      <c r="GB71" s="53"/>
      <c r="GC71" s="53"/>
      <c r="GD71" s="53"/>
      <c r="GE71" s="53"/>
      <c r="GF71" s="53"/>
      <c r="GG71" s="53"/>
      <c r="GH71" s="53"/>
      <c r="GI71" s="53"/>
      <c r="GJ71" s="53"/>
      <c r="GK71" s="53"/>
      <c r="GL71" s="53"/>
      <c r="GM71" s="53"/>
      <c r="GN71" s="53"/>
      <c r="GO71" s="53"/>
      <c r="GP71" s="53"/>
      <c r="GQ71" s="53"/>
      <c r="GR71" s="53"/>
      <c r="GS71" s="53"/>
      <c r="GT71" s="53"/>
      <c r="GU71" s="53"/>
      <c r="GV71" s="53"/>
      <c r="GW71" s="53"/>
    </row>
    <row r="72" spans="4:205" s="52" customFormat="1" ht="23.1" customHeight="1"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3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  <c r="FM72" s="53"/>
      <c r="FN72" s="53"/>
      <c r="FO72" s="53"/>
      <c r="FP72" s="53"/>
      <c r="FQ72" s="53"/>
      <c r="FR72" s="53"/>
      <c r="FS72" s="53"/>
      <c r="FT72" s="53"/>
      <c r="FU72" s="53"/>
      <c r="FV72" s="53"/>
      <c r="FW72" s="53"/>
      <c r="FX72" s="53"/>
      <c r="FY72" s="53"/>
      <c r="FZ72" s="53"/>
      <c r="GA72" s="53"/>
      <c r="GB72" s="53"/>
      <c r="GC72" s="53"/>
      <c r="GD72" s="53"/>
      <c r="GE72" s="53"/>
      <c r="GF72" s="53"/>
      <c r="GG72" s="53"/>
      <c r="GH72" s="53"/>
      <c r="GI72" s="53"/>
      <c r="GJ72" s="53"/>
      <c r="GK72" s="53"/>
      <c r="GL72" s="53"/>
      <c r="GM72" s="53"/>
      <c r="GN72" s="53"/>
      <c r="GO72" s="53"/>
      <c r="GP72" s="53"/>
      <c r="GQ72" s="53"/>
      <c r="GR72" s="53"/>
      <c r="GS72" s="53"/>
      <c r="GT72" s="53"/>
      <c r="GU72" s="53"/>
      <c r="GV72" s="53"/>
      <c r="GW72" s="53"/>
    </row>
    <row r="73" spans="4:205" s="52" customFormat="1" ht="23.1" customHeight="1"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  <c r="BB73" s="53"/>
      <c r="BC73" s="53"/>
      <c r="BD73" s="53"/>
      <c r="BE73" s="53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3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  <c r="FM73" s="53"/>
      <c r="FN73" s="53"/>
      <c r="FO73" s="53"/>
      <c r="FP73" s="53"/>
      <c r="FQ73" s="53"/>
      <c r="FR73" s="53"/>
      <c r="FS73" s="53"/>
      <c r="FT73" s="53"/>
      <c r="FU73" s="53"/>
      <c r="FV73" s="53"/>
      <c r="FW73" s="53"/>
      <c r="FX73" s="53"/>
      <c r="FY73" s="53"/>
      <c r="FZ73" s="53"/>
      <c r="GA73" s="53"/>
      <c r="GB73" s="53"/>
      <c r="GC73" s="53"/>
      <c r="GD73" s="53"/>
      <c r="GE73" s="53"/>
      <c r="GF73" s="53"/>
      <c r="GG73" s="53"/>
      <c r="GH73" s="53"/>
      <c r="GI73" s="53"/>
      <c r="GJ73" s="53"/>
      <c r="GK73" s="53"/>
      <c r="GL73" s="53"/>
      <c r="GM73" s="53"/>
      <c r="GN73" s="53"/>
      <c r="GO73" s="53"/>
      <c r="GP73" s="53"/>
      <c r="GQ73" s="53"/>
      <c r="GR73" s="53"/>
      <c r="GS73" s="53"/>
      <c r="GT73" s="53"/>
      <c r="GU73" s="53"/>
      <c r="GV73" s="53"/>
      <c r="GW73" s="53"/>
    </row>
    <row r="74" spans="4:205" s="52" customFormat="1" ht="12.75"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3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  <c r="FM74" s="53"/>
      <c r="FN74" s="53"/>
      <c r="FO74" s="53"/>
      <c r="FP74" s="53"/>
      <c r="FQ74" s="53"/>
      <c r="FR74" s="53"/>
      <c r="FS74" s="53"/>
      <c r="FT74" s="53"/>
      <c r="FU74" s="53"/>
      <c r="FV74" s="53"/>
      <c r="FW74" s="53"/>
      <c r="FX74" s="53"/>
      <c r="FY74" s="53"/>
      <c r="FZ74" s="53"/>
      <c r="GA74" s="53"/>
      <c r="GB74" s="53"/>
      <c r="GC74" s="53"/>
      <c r="GD74" s="53"/>
      <c r="GE74" s="53"/>
      <c r="GF74" s="53"/>
      <c r="GG74" s="53"/>
      <c r="GH74" s="53"/>
      <c r="GI74" s="53"/>
      <c r="GJ74" s="53"/>
      <c r="GK74" s="53"/>
      <c r="GL74" s="53"/>
      <c r="GM74" s="53"/>
      <c r="GN74" s="53"/>
      <c r="GO74" s="53"/>
      <c r="GP74" s="53"/>
      <c r="GQ74" s="53"/>
      <c r="GR74" s="53"/>
      <c r="GS74" s="53"/>
      <c r="GT74" s="53"/>
      <c r="GU74" s="53"/>
      <c r="GV74" s="53"/>
      <c r="GW74" s="53"/>
    </row>
    <row r="75" spans="4:205" s="52" customFormat="1" ht="12.75"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3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  <c r="FM75" s="53"/>
      <c r="FN75" s="53"/>
      <c r="FO75" s="53"/>
      <c r="FP75" s="53"/>
      <c r="FQ75" s="53"/>
      <c r="FR75" s="53"/>
      <c r="FS75" s="53"/>
      <c r="FT75" s="53"/>
      <c r="FU75" s="53"/>
      <c r="FV75" s="53"/>
      <c r="FW75" s="53"/>
      <c r="FX75" s="53"/>
      <c r="FY75" s="53"/>
      <c r="FZ75" s="53"/>
      <c r="GA75" s="53"/>
      <c r="GB75" s="53"/>
      <c r="GC75" s="53"/>
      <c r="GD75" s="53"/>
      <c r="GE75" s="53"/>
      <c r="GF75" s="53"/>
      <c r="GG75" s="53"/>
      <c r="GH75" s="53"/>
      <c r="GI75" s="53"/>
      <c r="GJ75" s="53"/>
      <c r="GK75" s="53"/>
      <c r="GL75" s="53"/>
      <c r="GM75" s="53"/>
      <c r="GN75" s="53"/>
      <c r="GO75" s="53"/>
      <c r="GP75" s="53"/>
      <c r="GQ75" s="53"/>
      <c r="GR75" s="53"/>
      <c r="GS75" s="53"/>
      <c r="GT75" s="53"/>
      <c r="GU75" s="53"/>
      <c r="GV75" s="53"/>
      <c r="GW75" s="53"/>
    </row>
    <row r="76" spans="4:205" s="52" customFormat="1" ht="12.75"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3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  <c r="FM76" s="53"/>
      <c r="FN76" s="53"/>
      <c r="FO76" s="53"/>
      <c r="FP76" s="53"/>
      <c r="FQ76" s="53"/>
      <c r="FR76" s="53"/>
      <c r="FS76" s="53"/>
      <c r="FT76" s="53"/>
      <c r="FU76" s="53"/>
      <c r="FV76" s="53"/>
      <c r="FW76" s="53"/>
      <c r="FX76" s="53"/>
      <c r="FY76" s="53"/>
      <c r="FZ76" s="53"/>
      <c r="GA76" s="53"/>
      <c r="GB76" s="53"/>
      <c r="GC76" s="53"/>
      <c r="GD76" s="53"/>
      <c r="GE76" s="53"/>
      <c r="GF76" s="53"/>
      <c r="GG76" s="53"/>
      <c r="GH76" s="53"/>
      <c r="GI76" s="53"/>
      <c r="GJ76" s="53"/>
      <c r="GK76" s="53"/>
      <c r="GL76" s="53"/>
      <c r="GM76" s="53"/>
      <c r="GN76" s="53"/>
      <c r="GO76" s="53"/>
      <c r="GP76" s="53"/>
      <c r="GQ76" s="53"/>
      <c r="GR76" s="53"/>
      <c r="GS76" s="53"/>
      <c r="GT76" s="53"/>
      <c r="GU76" s="53"/>
      <c r="GV76" s="53"/>
      <c r="GW76" s="53"/>
    </row>
    <row r="77" spans="4:205" s="52" customFormat="1" ht="12.75"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3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  <c r="FM77" s="53"/>
      <c r="FN77" s="53"/>
      <c r="FO77" s="53"/>
      <c r="FP77" s="53"/>
      <c r="FQ77" s="53"/>
      <c r="FR77" s="53"/>
      <c r="FS77" s="53"/>
      <c r="FT77" s="53"/>
      <c r="FU77" s="53"/>
      <c r="FV77" s="53"/>
      <c r="FW77" s="53"/>
      <c r="FX77" s="53"/>
      <c r="FY77" s="53"/>
      <c r="FZ77" s="53"/>
      <c r="GA77" s="53"/>
      <c r="GB77" s="53"/>
      <c r="GC77" s="53"/>
      <c r="GD77" s="53"/>
      <c r="GE77" s="53"/>
      <c r="GF77" s="53"/>
      <c r="GG77" s="53"/>
      <c r="GH77" s="53"/>
      <c r="GI77" s="53"/>
      <c r="GJ77" s="53"/>
      <c r="GK77" s="53"/>
      <c r="GL77" s="53"/>
      <c r="GM77" s="53"/>
      <c r="GN77" s="53"/>
      <c r="GO77" s="53"/>
      <c r="GP77" s="53"/>
      <c r="GQ77" s="53"/>
      <c r="GR77" s="53"/>
      <c r="GS77" s="53"/>
      <c r="GT77" s="53"/>
      <c r="GU77" s="53"/>
      <c r="GV77" s="53"/>
      <c r="GW77" s="53"/>
    </row>
    <row r="78" spans="4:205" s="52" customFormat="1" ht="12.75"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3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  <c r="FM78" s="53"/>
      <c r="FN78" s="53"/>
      <c r="FO78" s="53"/>
      <c r="FP78" s="53"/>
      <c r="FQ78" s="53"/>
      <c r="FR78" s="53"/>
      <c r="FS78" s="53"/>
      <c r="FT78" s="53"/>
      <c r="FU78" s="53"/>
      <c r="FV78" s="53"/>
      <c r="FW78" s="53"/>
      <c r="FX78" s="53"/>
      <c r="FY78" s="53"/>
      <c r="FZ78" s="53"/>
      <c r="GA78" s="53"/>
      <c r="GB78" s="53"/>
      <c r="GC78" s="53"/>
      <c r="GD78" s="53"/>
      <c r="GE78" s="53"/>
      <c r="GF78" s="53"/>
      <c r="GG78" s="53"/>
      <c r="GH78" s="53"/>
      <c r="GI78" s="53"/>
      <c r="GJ78" s="53"/>
      <c r="GK78" s="53"/>
      <c r="GL78" s="53"/>
      <c r="GM78" s="53"/>
      <c r="GN78" s="53"/>
      <c r="GO78" s="53"/>
      <c r="GP78" s="53"/>
      <c r="GQ78" s="53"/>
      <c r="GR78" s="53"/>
      <c r="GS78" s="53"/>
      <c r="GT78" s="53"/>
      <c r="GU78" s="53"/>
      <c r="GV78" s="53"/>
      <c r="GW78" s="53"/>
    </row>
    <row r="79" spans="4:205" s="33" customFormat="1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</row>
    <row r="80" spans="4:205" s="33" customFormat="1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</row>
    <row r="81" spans="4:205" s="33" customFormat="1">
      <c r="D81" s="1"/>
      <c r="E81" s="1"/>
      <c r="F81" s="1"/>
      <c r="G81" s="1"/>
      <c r="H81" s="1"/>
      <c r="I81" s="1"/>
      <c r="J81" s="1"/>
      <c r="K81" s="1"/>
      <c r="L81" s="1"/>
      <c r="M81" s="1" t="s">
        <v>4</v>
      </c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</row>
    <row r="82" spans="4:205" s="33" customFormat="1">
      <c r="D82" s="1"/>
      <c r="E82" s="1"/>
      <c r="F82" s="1"/>
      <c r="G82" s="1"/>
      <c r="H82" s="1"/>
      <c r="I82" s="1"/>
      <c r="J82" s="1"/>
      <c r="K82" s="1"/>
      <c r="L82" s="1"/>
      <c r="M82" s="77" t="s">
        <v>101</v>
      </c>
      <c r="N82" s="78">
        <v>2</v>
      </c>
      <c r="O82" s="1"/>
      <c r="P82" s="1"/>
      <c r="Q82" s="1"/>
      <c r="R82" s="8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</row>
    <row r="83" spans="4:205" s="33" customFormat="1">
      <c r="D83" s="1"/>
      <c r="E83" s="1"/>
      <c r="F83" s="1"/>
      <c r="G83" s="1"/>
      <c r="H83" s="1"/>
      <c r="I83" s="1"/>
      <c r="J83" s="1"/>
      <c r="K83" s="1"/>
      <c r="L83" s="1"/>
      <c r="M83" s="75" t="s">
        <v>100</v>
      </c>
      <c r="N83" s="76">
        <v>3</v>
      </c>
      <c r="O83" s="1"/>
      <c r="P83" s="1"/>
      <c r="Q83" s="1"/>
      <c r="R83" s="84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</row>
    <row r="84" spans="4:205" s="33" customFormat="1">
      <c r="D84" s="1"/>
      <c r="E84" s="1"/>
      <c r="F84" s="1"/>
      <c r="G84" s="1"/>
      <c r="H84" s="1"/>
      <c r="I84" s="1"/>
      <c r="J84" s="1"/>
      <c r="K84" s="1"/>
      <c r="L84" s="1"/>
      <c r="M84" s="73" t="s">
        <v>102</v>
      </c>
      <c r="N84" s="74">
        <v>5</v>
      </c>
      <c r="O84" s="1"/>
      <c r="P84" s="1"/>
      <c r="Q84" s="1"/>
      <c r="R84" s="84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</row>
    <row r="85" spans="4:205" s="33" customFormat="1">
      <c r="D85" s="1"/>
      <c r="E85" s="1"/>
      <c r="F85" s="1"/>
      <c r="G85" s="1"/>
      <c r="H85" s="1"/>
      <c r="I85" s="1"/>
      <c r="J85" s="1"/>
      <c r="K85" s="1"/>
      <c r="L85" s="1"/>
      <c r="M85" s="71" t="s">
        <v>103</v>
      </c>
      <c r="N85" s="72">
        <v>8</v>
      </c>
      <c r="O85" s="1"/>
      <c r="P85" s="1"/>
      <c r="Q85" s="1"/>
      <c r="R85" s="84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</row>
  </sheetData>
  <mergeCells count="1">
    <mergeCell ref="A16:D1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8"/>
  <dimension ref="A1:I18"/>
  <sheetViews>
    <sheetView showGridLines="0" zoomScale="70" zoomScaleNormal="70" zoomScalePageLayoutView="90" workbookViewId="0">
      <selection activeCell="H9" sqref="H9"/>
    </sheetView>
  </sheetViews>
  <sheetFormatPr defaultColWidth="8.85546875" defaultRowHeight="15"/>
  <cols>
    <col min="1" max="1" width="16.42578125" customWidth="1"/>
    <col min="2" max="2" width="71.42578125" customWidth="1"/>
    <col min="3" max="3" width="24.7109375" customWidth="1"/>
    <col min="4" max="4" width="20.42578125" customWidth="1"/>
    <col min="5" max="5" width="31.42578125" customWidth="1"/>
    <col min="6" max="6" width="18.42578125" customWidth="1"/>
    <col min="7" max="7" width="29.42578125" customWidth="1"/>
    <col min="8" max="9" width="24.7109375" customWidth="1"/>
  </cols>
  <sheetData>
    <row r="1" spans="1:9" ht="15.75" thickBot="1"/>
    <row r="2" spans="1:9" ht="30" customHeight="1" thickBot="1">
      <c r="A2" s="311" t="s">
        <v>47</v>
      </c>
      <c r="B2" s="312"/>
      <c r="C2" s="312"/>
      <c r="D2" s="313"/>
      <c r="G2" s="311" t="s">
        <v>197</v>
      </c>
      <c r="H2" s="312"/>
      <c r="I2" s="313"/>
    </row>
    <row r="3" spans="1:9" ht="52.5" customHeight="1" thickBot="1">
      <c r="A3" s="16" t="s">
        <v>35</v>
      </c>
      <c r="B3" s="16" t="s">
        <v>16</v>
      </c>
      <c r="C3" s="16" t="s">
        <v>41</v>
      </c>
      <c r="D3" s="16" t="s">
        <v>18</v>
      </c>
      <c r="G3" s="16" t="s">
        <v>184</v>
      </c>
      <c r="H3" s="16" t="s">
        <v>18</v>
      </c>
      <c r="I3" s="16" t="s">
        <v>185</v>
      </c>
    </row>
    <row r="4" spans="1:9" ht="35.1" customHeight="1">
      <c r="A4" s="151" t="s">
        <v>28</v>
      </c>
      <c r="B4" s="21" t="s">
        <v>36</v>
      </c>
      <c r="C4" s="20" t="s">
        <v>46</v>
      </c>
      <c r="D4" s="17">
        <v>5</v>
      </c>
      <c r="G4" s="151" t="s">
        <v>186</v>
      </c>
      <c r="H4" s="223" t="s">
        <v>193</v>
      </c>
      <c r="I4" s="224" t="s">
        <v>190</v>
      </c>
    </row>
    <row r="5" spans="1:9" ht="35.1" customHeight="1">
      <c r="A5" s="155" t="s">
        <v>29</v>
      </c>
      <c r="B5" s="22" t="s">
        <v>37</v>
      </c>
      <c r="C5" s="14" t="s">
        <v>45</v>
      </c>
      <c r="D5" s="18">
        <v>4</v>
      </c>
      <c r="G5" s="155" t="s">
        <v>187</v>
      </c>
      <c r="H5" s="223" t="s">
        <v>194</v>
      </c>
      <c r="I5" s="224" t="s">
        <v>191</v>
      </c>
    </row>
    <row r="6" spans="1:9" ht="35.1" customHeight="1">
      <c r="A6" s="153" t="s">
        <v>30</v>
      </c>
      <c r="B6" s="22" t="s">
        <v>38</v>
      </c>
      <c r="C6" s="14" t="s">
        <v>44</v>
      </c>
      <c r="D6" s="18">
        <v>3</v>
      </c>
      <c r="G6" s="153" t="s">
        <v>188</v>
      </c>
      <c r="H6" s="223" t="s">
        <v>195</v>
      </c>
      <c r="I6" s="224" t="s">
        <v>192</v>
      </c>
    </row>
    <row r="7" spans="1:9" ht="35.1" customHeight="1">
      <c r="A7" s="152" t="s">
        <v>31</v>
      </c>
      <c r="B7" s="22" t="s">
        <v>39</v>
      </c>
      <c r="C7" s="14" t="s">
        <v>43</v>
      </c>
      <c r="D7" s="18">
        <v>2</v>
      </c>
      <c r="G7" s="152" t="s">
        <v>189</v>
      </c>
      <c r="H7" s="223" t="s">
        <v>196</v>
      </c>
      <c r="I7" s="224" t="s">
        <v>192</v>
      </c>
    </row>
    <row r="8" spans="1:9" ht="35.1" customHeight="1" thickBot="1">
      <c r="A8" s="154" t="s">
        <v>32</v>
      </c>
      <c r="B8" s="23" t="s">
        <v>40</v>
      </c>
      <c r="C8" s="15" t="s">
        <v>42</v>
      </c>
      <c r="D8" s="19">
        <v>1</v>
      </c>
      <c r="G8" s="158"/>
      <c r="H8" s="225"/>
      <c r="I8" s="226"/>
    </row>
    <row r="9" spans="1:9" ht="35.1" customHeight="1"/>
    <row r="10" spans="1:9" ht="15.75" thickBot="1"/>
    <row r="11" spans="1:9" ht="39.950000000000003" customHeight="1" thickBot="1">
      <c r="A11" s="314" t="s">
        <v>48</v>
      </c>
      <c r="B11" s="315"/>
      <c r="C11" s="315"/>
      <c r="D11" s="316"/>
      <c r="E11" s="316"/>
      <c r="F11" s="317"/>
    </row>
    <row r="12" spans="1:9" ht="39.950000000000003" customHeight="1" thickBot="1">
      <c r="A12" s="318" t="s">
        <v>35</v>
      </c>
      <c r="B12" s="318" t="s">
        <v>16</v>
      </c>
      <c r="C12" s="320" t="s">
        <v>54</v>
      </c>
      <c r="D12" s="321"/>
      <c r="E12" s="322"/>
      <c r="F12" s="318" t="s">
        <v>18</v>
      </c>
    </row>
    <row r="13" spans="1:9" ht="39.950000000000003" customHeight="1" thickBot="1">
      <c r="A13" s="319"/>
      <c r="B13" s="319"/>
      <c r="C13" s="24" t="s">
        <v>55</v>
      </c>
      <c r="D13" s="24" t="s">
        <v>56</v>
      </c>
      <c r="E13" s="24" t="s">
        <v>57</v>
      </c>
      <c r="F13" s="319"/>
    </row>
    <row r="14" spans="1:9" ht="63.75" customHeight="1" thickBot="1">
      <c r="A14" s="151" t="s">
        <v>23</v>
      </c>
      <c r="B14" s="26" t="s">
        <v>49</v>
      </c>
      <c r="C14" s="20" t="s">
        <v>58</v>
      </c>
      <c r="D14" s="20" t="s">
        <v>58</v>
      </c>
      <c r="E14" s="25" t="s">
        <v>59</v>
      </c>
      <c r="F14" s="17">
        <v>5</v>
      </c>
    </row>
    <row r="15" spans="1:9" ht="76.5" customHeight="1" thickBot="1">
      <c r="A15" s="155" t="s">
        <v>24</v>
      </c>
      <c r="B15" s="27" t="s">
        <v>50</v>
      </c>
      <c r="C15" s="14" t="s">
        <v>45</v>
      </c>
      <c r="D15" s="14" t="s">
        <v>45</v>
      </c>
      <c r="E15" s="25" t="s">
        <v>60</v>
      </c>
      <c r="F15" s="18">
        <v>4</v>
      </c>
    </row>
    <row r="16" spans="1:9" ht="71.25" customHeight="1" thickBot="1">
      <c r="A16" s="153" t="s">
        <v>25</v>
      </c>
      <c r="B16" s="27" t="s">
        <v>51</v>
      </c>
      <c r="C16" s="14" t="s">
        <v>44</v>
      </c>
      <c r="D16" s="14" t="s">
        <v>44</v>
      </c>
      <c r="E16" s="25" t="s">
        <v>61</v>
      </c>
      <c r="F16" s="18">
        <v>3</v>
      </c>
    </row>
    <row r="17" spans="1:6" ht="66.75" customHeight="1" thickBot="1">
      <c r="A17" s="152" t="s">
        <v>26</v>
      </c>
      <c r="B17" s="27" t="s">
        <v>52</v>
      </c>
      <c r="C17" s="14" t="s">
        <v>43</v>
      </c>
      <c r="D17" s="14" t="s">
        <v>43</v>
      </c>
      <c r="E17" s="25" t="s">
        <v>62</v>
      </c>
      <c r="F17" s="18">
        <v>2</v>
      </c>
    </row>
    <row r="18" spans="1:6" ht="60" customHeight="1" thickBot="1">
      <c r="A18" s="154" t="s">
        <v>27</v>
      </c>
      <c r="B18" s="28" t="s">
        <v>53</v>
      </c>
      <c r="C18" s="15" t="s">
        <v>42</v>
      </c>
      <c r="D18" s="15" t="s">
        <v>42</v>
      </c>
      <c r="E18" s="25" t="s">
        <v>63</v>
      </c>
      <c r="F18" s="19">
        <v>1</v>
      </c>
    </row>
  </sheetData>
  <mergeCells count="7">
    <mergeCell ref="G2:I2"/>
    <mergeCell ref="A2:D2"/>
    <mergeCell ref="A11:F11"/>
    <mergeCell ref="A12:A13"/>
    <mergeCell ref="B12:B13"/>
    <mergeCell ref="C12:E12"/>
    <mergeCell ref="F12:F13"/>
  </mergeCells>
  <pageMargins left="0.511811024" right="0.511811024" top="0.78740157499999996" bottom="0.78740157499999996" header="0.31496062000000002" footer="0.31496062000000002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79985-48E7-4709-89B8-CB86BC86E332}">
  <sheetPr codeName="Planilha9"/>
  <dimension ref="A4:V36"/>
  <sheetViews>
    <sheetView showGridLines="0" showZeros="0" topLeftCell="D10" zoomScale="70" zoomScaleNormal="70" workbookViewId="0">
      <selection activeCell="Q13" sqref="Q13"/>
    </sheetView>
  </sheetViews>
  <sheetFormatPr defaultRowHeight="15"/>
  <cols>
    <col min="1" max="1" width="9.5703125" hidden="1" customWidth="1"/>
    <col min="2" max="2" width="26.28515625" hidden="1" customWidth="1"/>
    <col min="3" max="3" width="30.140625" hidden="1" customWidth="1"/>
    <col min="4" max="4" width="13.28515625" customWidth="1"/>
    <col min="5" max="5" width="4.42578125" customWidth="1"/>
    <col min="6" max="6" width="16.7109375" customWidth="1"/>
    <col min="7" max="7" width="2" style="29" customWidth="1"/>
    <col min="8" max="8" width="11" customWidth="1"/>
    <col min="9" max="9" width="14.85546875" bestFit="1" customWidth="1"/>
    <col min="10" max="10" width="13.28515625" customWidth="1"/>
    <col min="11" max="11" width="13" bestFit="1" customWidth="1"/>
    <col min="12" max="12" width="16.7109375" bestFit="1" customWidth="1"/>
    <col min="17" max="17" width="11.42578125" customWidth="1"/>
    <col min="18" max="18" width="13.7109375" customWidth="1"/>
    <col min="20" max="20" width="9" customWidth="1"/>
    <col min="21" max="21" width="11.85546875" customWidth="1"/>
  </cols>
  <sheetData>
    <row r="4" spans="3:22">
      <c r="F4" s="323" t="s">
        <v>207</v>
      </c>
      <c r="G4" s="332"/>
      <c r="H4" s="332"/>
      <c r="I4" s="332"/>
      <c r="J4" s="332"/>
      <c r="K4" s="332"/>
      <c r="L4" s="333"/>
    </row>
    <row r="5" spans="3:22" ht="15" customHeight="1">
      <c r="E5" s="326" t="s">
        <v>17</v>
      </c>
      <c r="F5" s="210" t="s">
        <v>99</v>
      </c>
      <c r="H5" s="161">
        <v>5</v>
      </c>
      <c r="I5" s="162">
        <v>10</v>
      </c>
      <c r="J5" s="160">
        <v>15</v>
      </c>
      <c r="K5" s="160">
        <v>20</v>
      </c>
      <c r="L5" s="160">
        <v>25</v>
      </c>
    </row>
    <row r="6" spans="3:22">
      <c r="E6" s="327"/>
      <c r="F6" s="210" t="s">
        <v>98</v>
      </c>
      <c r="H6" s="161">
        <v>4</v>
      </c>
      <c r="I6" s="162">
        <v>8</v>
      </c>
      <c r="J6" s="162">
        <v>12</v>
      </c>
      <c r="K6" s="160">
        <v>16</v>
      </c>
      <c r="L6" s="160">
        <v>20</v>
      </c>
    </row>
    <row r="7" spans="3:22">
      <c r="E7" s="327"/>
      <c r="F7" s="210" t="s">
        <v>90</v>
      </c>
      <c r="H7" s="87">
        <v>3</v>
      </c>
      <c r="I7" s="162">
        <v>6</v>
      </c>
      <c r="J7" s="162">
        <v>9</v>
      </c>
      <c r="K7" s="162">
        <v>12</v>
      </c>
      <c r="L7" s="160">
        <v>15</v>
      </c>
    </row>
    <row r="8" spans="3:22">
      <c r="E8" s="327"/>
      <c r="F8" s="210" t="s">
        <v>91</v>
      </c>
      <c r="H8" s="87">
        <v>2</v>
      </c>
      <c r="I8" s="161">
        <v>4</v>
      </c>
      <c r="J8" s="162">
        <v>6</v>
      </c>
      <c r="K8" s="162">
        <v>8</v>
      </c>
      <c r="L8" s="162">
        <v>10</v>
      </c>
    </row>
    <row r="9" spans="3:22">
      <c r="E9" s="328"/>
      <c r="F9" s="210" t="s">
        <v>92</v>
      </c>
      <c r="H9" s="87">
        <v>1</v>
      </c>
      <c r="I9" s="87">
        <v>2</v>
      </c>
      <c r="J9" s="161">
        <v>3</v>
      </c>
      <c r="K9" s="161">
        <v>4</v>
      </c>
      <c r="L9" s="161">
        <v>5</v>
      </c>
    </row>
    <row r="10" spans="3:22" s="29" customFormat="1" ht="9" customHeight="1">
      <c r="F10" s="47"/>
    </row>
    <row r="11" spans="3:22">
      <c r="C11" s="29"/>
      <c r="D11" s="29"/>
      <c r="E11" s="29"/>
      <c r="F11" s="29"/>
      <c r="H11" s="211" t="s">
        <v>97</v>
      </c>
      <c r="I11" s="210" t="s">
        <v>96</v>
      </c>
      <c r="J11" s="210" t="s">
        <v>95</v>
      </c>
      <c r="K11" s="210" t="s">
        <v>94</v>
      </c>
      <c r="L11" s="210" t="s">
        <v>108</v>
      </c>
    </row>
    <row r="12" spans="3:22">
      <c r="C12" s="29"/>
      <c r="D12" s="29"/>
      <c r="H12" s="329" t="s">
        <v>19</v>
      </c>
      <c r="I12" s="330"/>
      <c r="J12" s="330"/>
      <c r="K12" s="330"/>
      <c r="L12" s="331"/>
    </row>
    <row r="13" spans="3:22" s="29" customFormat="1">
      <c r="H13" s="88"/>
      <c r="I13" s="88"/>
      <c r="J13" s="88"/>
      <c r="K13" s="88"/>
      <c r="L13" s="88"/>
    </row>
    <row r="14" spans="3:22">
      <c r="C14" s="29"/>
      <c r="D14" s="29"/>
    </row>
    <row r="15" spans="3:22">
      <c r="C15" s="29"/>
      <c r="D15" s="29"/>
      <c r="H15" s="29"/>
    </row>
    <row r="16" spans="3:22">
      <c r="C16" s="29"/>
      <c r="D16" s="29"/>
      <c r="H16" s="29"/>
      <c r="Q16" s="29"/>
      <c r="R16" s="29"/>
      <c r="S16" s="29"/>
      <c r="T16" s="29"/>
      <c r="U16" s="29"/>
      <c r="V16" s="29"/>
    </row>
    <row r="17" spans="2:22">
      <c r="C17" s="29"/>
      <c r="D17" s="29"/>
      <c r="E17" s="29"/>
      <c r="F17" s="323" t="s">
        <v>208</v>
      </c>
      <c r="G17" s="332"/>
      <c r="H17" s="332"/>
      <c r="I17" s="332"/>
      <c r="J17" s="332"/>
      <c r="K17" s="332"/>
      <c r="L17" s="333"/>
      <c r="Q17" s="29"/>
      <c r="R17" s="29"/>
      <c r="S17" s="29"/>
      <c r="T17" s="29"/>
      <c r="U17" s="29"/>
      <c r="V17" s="29"/>
    </row>
    <row r="18" spans="2:22" ht="21">
      <c r="B18" s="2" t="s">
        <v>4</v>
      </c>
      <c r="C18" s="2"/>
      <c r="E18" s="326" t="s">
        <v>17</v>
      </c>
      <c r="F18" s="210" t="s">
        <v>99</v>
      </c>
      <c r="H18" s="166"/>
      <c r="I18" s="173">
        <f>'Mapa de Calor'!B8</f>
        <v>0</v>
      </c>
      <c r="J18" s="170"/>
      <c r="K18" s="171">
        <f>'Mapa de Calor'!B4</f>
        <v>0</v>
      </c>
      <c r="L18" s="171">
        <f>'Mapa de Calor'!B3</f>
        <v>2</v>
      </c>
      <c r="Q18" s="29"/>
      <c r="R18" s="29"/>
      <c r="S18" s="29"/>
      <c r="T18" s="29"/>
      <c r="U18" s="29"/>
      <c r="V18" s="29"/>
    </row>
    <row r="19" spans="2:22" ht="21">
      <c r="B19" s="174" t="s">
        <v>101</v>
      </c>
      <c r="C19" s="85">
        <f>COUNTIF('3 - Análise do Risco'!A:F,"Risco Crítico")</f>
        <v>4</v>
      </c>
      <c r="E19" s="327"/>
      <c r="F19" s="210" t="s">
        <v>98</v>
      </c>
      <c r="H19" s="172">
        <f>'Mapa de Calor'!B13</f>
        <v>1</v>
      </c>
      <c r="I19" s="169"/>
      <c r="J19" s="173">
        <f>'Mapa de Calor'!B7</f>
        <v>0</v>
      </c>
      <c r="K19" s="171">
        <f>'Mapa de Calor'!B5</f>
        <v>0</v>
      </c>
      <c r="L19" s="170"/>
      <c r="Q19" s="29"/>
      <c r="R19" s="29"/>
      <c r="S19" s="29"/>
      <c r="T19" s="29"/>
      <c r="U19" s="29"/>
      <c r="V19" s="29"/>
    </row>
    <row r="20" spans="2:22" ht="24" customHeight="1">
      <c r="B20" s="175" t="s">
        <v>100</v>
      </c>
      <c r="C20" s="85">
        <f>COUNTIF('3 - Análise do Risco'!A:F,"Risco Alto")</f>
        <v>0</v>
      </c>
      <c r="E20" s="327"/>
      <c r="F20" s="210" t="s">
        <v>90</v>
      </c>
      <c r="H20" s="172"/>
      <c r="I20" s="172">
        <f>'Mapa de Calor'!B11</f>
        <v>0</v>
      </c>
      <c r="J20" s="173">
        <f>'Mapa de Calor'!B9</f>
        <v>0</v>
      </c>
      <c r="K20" s="169"/>
      <c r="L20" s="171">
        <f>'Mapa de Calor'!B6</f>
        <v>2</v>
      </c>
      <c r="Q20" s="29"/>
      <c r="R20" s="29"/>
      <c r="S20" s="29"/>
      <c r="T20" s="29"/>
      <c r="U20" s="29"/>
      <c r="V20" s="29"/>
    </row>
    <row r="21" spans="2:22" ht="21">
      <c r="B21" s="176" t="s">
        <v>102</v>
      </c>
      <c r="C21" s="85">
        <f>COUNTIF('3 - Análise do Risco'!A:F,"Risco Moderado")</f>
        <v>0</v>
      </c>
      <c r="E21" s="327"/>
      <c r="F21" s="210" t="s">
        <v>91</v>
      </c>
      <c r="H21" s="168">
        <f>'Mapa de Calor'!B15</f>
        <v>0</v>
      </c>
      <c r="I21" s="172"/>
      <c r="J21" s="166"/>
      <c r="K21" s="173">
        <f>'Mapa de Calor'!B10</f>
        <v>0</v>
      </c>
      <c r="L21" s="173"/>
      <c r="Q21" s="29"/>
      <c r="R21" s="29"/>
      <c r="S21" s="29"/>
      <c r="T21" s="29"/>
      <c r="U21" s="29"/>
      <c r="V21" s="29"/>
    </row>
    <row r="22" spans="2:22" ht="23.25" customHeight="1">
      <c r="B22" s="75" t="s">
        <v>103</v>
      </c>
      <c r="C22" s="85">
        <f>COUNTIF('3 - Análise do Risco'!A:F,"Risco Pequeno")</f>
        <v>1</v>
      </c>
      <c r="E22" s="328"/>
      <c r="F22" s="210" t="s">
        <v>92</v>
      </c>
      <c r="H22" s="168">
        <f>'Mapa de Calor'!B16</f>
        <v>1</v>
      </c>
      <c r="I22" s="167"/>
      <c r="J22" s="172">
        <f>'Mapa de Calor'!B14</f>
        <v>0</v>
      </c>
      <c r="K22" s="166"/>
      <c r="L22" s="172">
        <f>'Mapa de Calor'!B12</f>
        <v>1</v>
      </c>
      <c r="Q22" s="29"/>
      <c r="R22" s="29"/>
      <c r="S22" s="29"/>
      <c r="T22" s="29"/>
      <c r="U22" s="29"/>
      <c r="V22" s="29"/>
    </row>
    <row r="23" spans="2:22" ht="27" customHeight="1">
      <c r="B23" s="177" t="s">
        <v>129</v>
      </c>
      <c r="C23" s="85">
        <f>COUNTIF('3 - Análise do Risco'!A:F,"Risco Insignificante")</f>
        <v>0</v>
      </c>
      <c r="E23" s="29"/>
      <c r="F23" s="29"/>
      <c r="H23" s="29"/>
      <c r="I23" s="29"/>
      <c r="J23" s="29"/>
      <c r="K23" s="29"/>
      <c r="L23" s="29"/>
      <c r="Q23" s="29"/>
      <c r="R23" s="29"/>
      <c r="S23" s="29"/>
      <c r="T23" s="29"/>
      <c r="U23" s="29"/>
      <c r="V23" s="29"/>
    </row>
    <row r="24" spans="2:22">
      <c r="E24" s="29"/>
      <c r="F24" s="29"/>
      <c r="H24" s="211" t="s">
        <v>97</v>
      </c>
      <c r="I24" s="210" t="s">
        <v>96</v>
      </c>
      <c r="J24" s="210" t="s">
        <v>95</v>
      </c>
      <c r="K24" s="210" t="s">
        <v>94</v>
      </c>
      <c r="L24" s="210" t="s">
        <v>108</v>
      </c>
      <c r="Q24" s="29"/>
      <c r="R24" s="29"/>
      <c r="S24" s="29"/>
      <c r="T24" s="29"/>
      <c r="U24" s="29"/>
      <c r="V24" s="29"/>
    </row>
    <row r="25" spans="2:22">
      <c r="E25" s="29"/>
      <c r="F25" s="29"/>
      <c r="H25" s="329" t="s">
        <v>19</v>
      </c>
      <c r="I25" s="330"/>
      <c r="J25" s="330"/>
      <c r="K25" s="330"/>
      <c r="L25" s="331"/>
      <c r="Q25" s="29"/>
      <c r="R25" s="29"/>
      <c r="S25" s="29"/>
      <c r="T25" s="29"/>
      <c r="U25" s="29"/>
      <c r="V25" s="29"/>
    </row>
    <row r="28" spans="2:22">
      <c r="E28" s="29"/>
      <c r="F28" s="323" t="s">
        <v>209</v>
      </c>
      <c r="G28" s="324"/>
      <c r="H28" s="324"/>
      <c r="I28" s="324"/>
      <c r="J28" s="324"/>
      <c r="K28" s="324"/>
      <c r="L28" s="325"/>
    </row>
    <row r="29" spans="2:22" ht="21">
      <c r="B29" s="2" t="s">
        <v>107</v>
      </c>
      <c r="C29" s="2"/>
      <c r="E29" s="326" t="s">
        <v>17</v>
      </c>
      <c r="F29" s="210" t="s">
        <v>99</v>
      </c>
      <c r="H29" s="166"/>
      <c r="I29" s="169"/>
      <c r="J29" s="170"/>
      <c r="K29" s="170"/>
      <c r="L29" s="171">
        <f>C30</f>
        <v>1</v>
      </c>
    </row>
    <row r="30" spans="2:22" ht="21">
      <c r="B30" s="174" t="s">
        <v>101</v>
      </c>
      <c r="C30" s="85">
        <f>COUNTIF('4 - Avaliação do Risco '!A:G,"Risco Crítico")</f>
        <v>1</v>
      </c>
      <c r="E30" s="327"/>
      <c r="F30" s="210" t="s">
        <v>98</v>
      </c>
      <c r="H30" s="166"/>
      <c r="I30" s="169"/>
      <c r="J30" s="173">
        <f>C31</f>
        <v>1</v>
      </c>
      <c r="K30" s="171"/>
      <c r="L30" s="170"/>
    </row>
    <row r="31" spans="2:22">
      <c r="B31" s="175" t="s">
        <v>100</v>
      </c>
      <c r="C31" s="85">
        <f>COUNTIF('4 - Avaliação do Risco '!A:G,"Risco Alto")</f>
        <v>1</v>
      </c>
      <c r="E31" s="327"/>
      <c r="F31" s="210" t="s">
        <v>90</v>
      </c>
      <c r="H31" s="166"/>
      <c r="I31" s="166"/>
      <c r="J31" s="169"/>
      <c r="K31" s="169"/>
      <c r="L31" s="170"/>
    </row>
    <row r="32" spans="2:22" ht="21">
      <c r="B32" s="176" t="s">
        <v>102</v>
      </c>
      <c r="C32" s="85">
        <f>COUNTIF('4 - Avaliação do Risco '!A:G,"Risco Médio")</f>
        <v>2</v>
      </c>
      <c r="E32" s="327"/>
      <c r="F32" s="210" t="s">
        <v>91</v>
      </c>
      <c r="H32" s="168">
        <f>C33</f>
        <v>3</v>
      </c>
      <c r="I32" s="166"/>
      <c r="J32" s="172">
        <f>C32</f>
        <v>2</v>
      </c>
      <c r="K32" s="169"/>
      <c r="L32" s="173"/>
    </row>
    <row r="33" spans="2:12" ht="21">
      <c r="B33" s="75" t="s">
        <v>103</v>
      </c>
      <c r="C33" s="85">
        <f>COUNTIF('4 - Avaliação do Risco '!A:G,"Risco Pequeno")</f>
        <v>3</v>
      </c>
      <c r="E33" s="328"/>
      <c r="F33" s="210" t="s">
        <v>92</v>
      </c>
      <c r="H33" s="168">
        <f>C34</f>
        <v>0</v>
      </c>
      <c r="I33" s="168"/>
      <c r="J33" s="166"/>
      <c r="K33" s="166"/>
      <c r="L33" s="166"/>
    </row>
    <row r="34" spans="2:12">
      <c r="B34" s="177" t="s">
        <v>129</v>
      </c>
      <c r="C34" s="85">
        <f>COUNTIF('4 - Avaliação do Risco '!A:G,"Risco Insignificante")</f>
        <v>0</v>
      </c>
      <c r="E34" s="29"/>
      <c r="F34" s="29"/>
      <c r="H34" s="29"/>
      <c r="I34" s="29"/>
      <c r="J34" s="29"/>
      <c r="K34" s="29"/>
      <c r="L34" s="29"/>
    </row>
    <row r="35" spans="2:12">
      <c r="E35" s="29"/>
      <c r="F35" s="29"/>
      <c r="H35" s="211" t="s">
        <v>97</v>
      </c>
      <c r="I35" s="210" t="s">
        <v>96</v>
      </c>
      <c r="J35" s="210" t="s">
        <v>95</v>
      </c>
      <c r="K35" s="210" t="s">
        <v>94</v>
      </c>
      <c r="L35" s="210" t="s">
        <v>108</v>
      </c>
    </row>
    <row r="36" spans="2:12">
      <c r="E36" s="29"/>
      <c r="F36" s="29"/>
      <c r="H36" s="329" t="s">
        <v>19</v>
      </c>
      <c r="I36" s="330"/>
      <c r="J36" s="330"/>
      <c r="K36" s="330"/>
      <c r="L36" s="331"/>
    </row>
  </sheetData>
  <mergeCells count="9">
    <mergeCell ref="F28:L28"/>
    <mergeCell ref="E29:E33"/>
    <mergeCell ref="H36:L36"/>
    <mergeCell ref="H12:L12"/>
    <mergeCell ref="F4:L4"/>
    <mergeCell ref="E5:E9"/>
    <mergeCell ref="F17:L17"/>
    <mergeCell ref="E18:E22"/>
    <mergeCell ref="H25:L2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A 9 B D 1 9 E E - 8 5 E 4 - 4 2 B F - 8 6 3 A - 6 2 5 5 2 2 9 D 4 B 9 4 } "   T o u r I d = " f 8 c 8 9 a 8 f - 9 b d e - 4 e 0 6 - 8 d 1 6 - 3 4 c 4 b 3 c 2 5 d a 8 "   X m l V e r = " 6 "   M i n X m l V e r = " 3 " > < D e s c r i p t i o n > A d i c i o n e   a q u i   u m a   d e s c r i � � o   p a r a   o   t o u r < / D e s c r i p t i o n > < I m a g e > i V B O R w 0 K G g o A A A A N S U h E U g A A A N Q A A A B 1 C A Y A A A A 2 n s 9 T A A A A A X N S R 0 I A r s 4 c 6 Q A A A A R n Q U 1 B A A C x j w v 8 Y Q U A A A A J c E h Z c w A A A y U A A A M l A W Z Z 9 g I A A C 7 I S U R B V H h e 7 Z 3 3 c x x J l t 8 f P A h H g o S h 9 9 4 M 3 d A N 3 X A 4 d 3 u 3 t 3 G r u z 2 t Y n W n 0 K + n f 0 G h U O g v U C j 0 i 0 L 6 T b q 9 C 8 X F h u 5 C o b U z H H o Q 9 A Q t a E A D g A T h C O 8 a T v l 5 V U k U G l X d 1 U C D B I n 6 c H r Q V V 1 d 3 V 2 V 3 3 w v X 7 7 M z O h 8 1 z I u H k Z H R y Q r K 9 v d m k p X Z 6 c s X L T I 3 Z p M S 3 O T V F Q u c 7 d m z t j Y m G R m Z r p b D s 1 v 3 0 j l 0 u X u l s j g 4 I D k 5 y 9 w t 0 R a W 5 u l r K x C M j I y d L u n p 0 e K i 4 v 1 + f j 4 u O 4 f G R n R c + f m 5 k p s V C T b f M Q P T / P 1 m I j Z Y 2 P Z i K x d P K L P 7 9 2 7 L 9 u 2 b Z X s 7 O C y B t 8 / C X 9 f s j P H Z d W i U X n x L v E 5 Y d / K I e k d y p Q n r T n u H o d d y 2 J S W T y m z 0 1 x k T O e c p F l y k l u 1 r g c X T f k 7 p l K 5 u g k O Z k 3 G T E 1 N 7 1 2 t 6 a S m e k U V D + y E w g x X S A m x G A Z 6 O 9 3 n 4 k M x 2 L v x c Q x L W + b 3 o s J x k Z H V V T c R B 4 8 z 8 k y I m x p c Y + I m E 1 e d 5 m L 7 T L Q P 2 D K 2 s S 2 H 6 N j w W X N j x F z f B g x Q Z 4 5 L F 5 M c L 8 p V 8 8 z P J p h y p H I t 5 s H 3 V f 4 P o 5 o R y a K 3 x Q y L 9 R N r Q E q l 6 3 Q W t w P C m E g r l W Y b X q 6 u t x n V A B Z M j w 8 b C z r q O Q Y i 2 M t E 5 a t Y u m E t e T 1 L C M i 7 + s 8 v / c 6 Q 1 4 N r d R 9 E Q 5 5 2 Q n u 8 Q w Y G M 4 Q z k x l 1 9 v X 5 + x M w N l n e e 6 z m b G 9 c l h O b x q U r R X D c n L j o F q a K y / 9 z 8 3 3 G z J F P 8 d Y o o f N O e Y 7 5 E 8 q 1 j 3 G q r 3 r m + w 1 e c l E d X 5 Q g 7 e 1 T q 2 5 b Y H 0 I 1 m N k y p B 4 l 1 Y W m o E P y z v 2 t u k Z O E i y c n J 8 f 1 s 3 s 8 x v b 0 9 g R X E u 4 F c 6 R 4 M v k D z k a G R 2 a s Y O f P w 8 I i U r d g U W J a 4 7 V 5 X K x W 4 5 w W 5 k 8 s N w s A a r T T u o L E 7 a m k S c b s x V / / m m 4 q F Y 3 O M V f J S 1 x 5 s B T N + V d 0 9 z u 9 C w X 5 Q E L 1 + b p 8 p n I V F E 2 0 S L w M D f b J g Q a G 7 N Z W B g X 7 z e k H c h T T n c P 6 b w v g 4 b S h / k X a 8 e y e l i x f L 0 O C g Z B g 3 l O 9 C z c c F G z f / u j o 6 T F u v V D 8 r L z 9 f X 3 c + 1 j l W M X / b + n P k r j H z E R 8 W 7 l W 5 K U Z 7 V 8 T c P a Z 9 b i q 2 N l P 7 v z G u Y Z C o i / P G Z E v 5 i O S a w o 5 I N p c P S 3 6 O c z / r X 9 X L o t K F s m j h Q m k 3 5 7 n 9 e u p 9 X V Y y K k 3 d y S t + z r l v Z U y q X j i W j J b O W F w h 5 f X F B Y 4 6 s W S H 1 w w 5 g m L H i Q 1 D 2 u D y o 6 e 7 S 4 p L F m p B R B Q F B f 6 i G T S v 5 R v B B D E w M G A E N R F A 4 K L G B x 2 8 Y I W y s 6 f 6 u c n e Z x k a G t J 2 0 4 K C 4 O / E L z 6 T Q s M 3 I r 1 s M + 7 Y I 2 N B g l h g C v Z + U 3 C t a B J x / f o N + f L L / V q J 1 p p z N n r a b N P B a S 9 N F T Z 7 1 i 8 Z 8 b V U 7 0 v l h b p g f x U x 0 Q Y Z N w U 5 S E y Q n Z O 4 p s / O n v w D 4 y 1 c P E G v d n V 2 u M + C w X L l 5 e U l F B N Y 8 x 7 x c c B i + E E b h h p / S 8 V I K D F B k e s 5 w V Y j 1 J m C m H D 7 4 m F P k N s 3 q Z r H 1 w y C N s p Y E g H g Q q V E s u P j b a w L N R C W c m h o U G K x I b V k C L 6 j v d 3 4 5 z G 1 Y L w 2 N j a q 3 Q A x Y 6 k I X I y Y R z z v + q P 2 0 8 e C 4 A C u F J E 0 7 2 O s 8 Y w c X z c g R X n j U l b o L z g / s s w J u f e W B A H p 0 A w a 1 5 N u F d p l R X F t M z 8 m l a Z m 4 1 t W v c z z N X N A W 4 r C G 0 R Q I 9 M S / z p R N 9 p k Q W T 4 u H W 0 6 R a V L t a 2 W F 5 e v u T m 5 q l b i O D H z e l z j J X E H S R Y Q f u L b o B c Y 6 k I X G S b h 7 3 g + L y p 9 H F E p J / 9 q / z 7 c / Z 9 s U U G j Y e R C u 2 m M s 3 J y X 4 f n O L + B t T H K U O Y v D + W I b 3 m k Y x J J Z Y + K d 5 4 7 l m e X K v P 9 Y 2 G + L V p L A Q H E u H X 7 r E B D i x M T 0 + 3 u n P d 5 t H a 8 l Z d z H i 8 A Z J 4 c R c X l 7 j P J v D W W P C s P V e F l C z S E z G 7 E I w o M R b I j w L j p v f 1 J g + r e 3 n 2 t E 7 W r l 3 r b h n 3 L / f j 3 O C p J d y F e D s q T 4 W x J F V C I g + P m g V B E J k r M Y / y i q W S a U y 4 j d 7 x 5 v g 2 F + F X L 1 6 x W b z v I X J U 3 + H v + 0 Z 8 G G g z 4 d Y t K Q w u 8 H g y f Z 4 O + z B s 2 b p F 7 t b c c 7 d E D q y O y c F l H d L X 1 e r u + T C 8 j / L 5 M y 7 5 7 V c k c 3 x I X S n a I + v W r Z X F i x e r C x U P 7 R e O C y J Z W l M 8 2 h n r 0 7 9 k 6 e h o l 9 L S J e 6 W A 2 0 n X E E v Z F D U d x e E 7 k W P m B 3 I S j m 5 I b E r p 5 F Z U z E / f f p M y 1 p x c Z H 7 S n J e v a q X k p I S U y a c 1 L i 2 t j Y j z k x Z s m S x b s d M / U s Z a O g M L g d 7 j O U s c 8 V O B X z x e W q d y 0 k E 5 U C N A q 8 7 s 6 Q k u 0 f e v G 6 U t 0 1 v Z e e u n Z K f 7 7 R P K P i 0 b x o b G 4 3 r 1 q v b a 9 a s l s L C Q q 1 x s B T 8 D R P u t t j 3 W A i B Z 3 o E 9 v b N a 1 m 6 f I W 7 5 R D f b w a D w x l y y e 1 P i P h 4 7 F w 2 L E u L g 4 M M r a 2 t c u f O X d m 1 a 4 f m W V J x p 8 r z 5 8 9 l 5 c q V K i 6 E 5 H e O o L b z w v w x t W x e c H B i o 0 Z Y j 4 w L m p f 8 + 4 Q S 1 A 5 z I Z a Z C 3 G + L k 9 z n J Y U j s q e 5 T E V z s h I T G K x Y S 3 I X Z 3 d p n Y Z V a E h h t r a x 7 J 8 + X J Z t G i h e 6 b U 8 X Y k x 4 u F T I 6 y 8 g p 3 y 8 H P q k X B h 7 m B r Z j 9 I A r 7 4 v k L 2 b Q 5 O I M i D C R D x 4 x H 0 t z c K t u 3 b 3 X 3 T g a R 1 L Z k y 5 t u 8 j n d n Q Z C A N / 4 J D h Q l m / c u C U H D u z X Q A e d x j V v J j w x + q R 4 8 F o o Q d E n c H L D k I a Y b z W S L x e c W R F P Q 0 O D J q g u C s h Q T w Z p Q 9 7 + B a B N h a X r 7 u 4 0 r 5 V M s n q E 0 w c H B v Q G 4 V 7 m 5 e V K d d N k 0 U V 8 H I I E R S X 4 3 I g p y 9 z H 9 R v W u 3 u n B 2 U D d 3 H B g n x Z v X q 1 u z c Y I n j X 6 3 O l L 5 Y p K x a O a k d z P A i q 6 v I V O X r s K 3 f P B I j I G 4 s L 5 X 9 h l f A n S 9 0 0 C 1 T d P R i u F l m x Y o W a X + D H v n v 3 T n 1 b L m I Y y K y I V 3 x b f 7 Y 8 e J s j 1 9 4 u l R + e F a g F 4 n H 3 T Y 6 G 0 2 + 3 r 5 C K y q W y p K x M i n w i f x E f h / i Y F W W A 7 J k r V d X G T V s x Y z F Z + v r 6 Q o k J 6 G M 6 s j a m Y v c T E w w N x a R y a a W 7 N Z n 4 w H b o B g 2 N s 8 6 B T P l 6 o 9 N 3 c L 0 + X J s E 6 7 F q 1 U q p q r p i z H C z t r d o V 3 3 3 3 R l V f h B k J j N G 6 W x d k a Y G I Z i n r Y 6 7 V 5 A z L h 0 + H b I t v V l 6 H D e u + t W E S T 6 w O n j 8 S s S H Y b d p 7 F P 4 u O e 0 l S 5 f q p I n T 5 6 a N v d r O f L V 4 U k p a T O B 8 o Z Q w 1 b Y Y S B O 8 O Z N k 7 u V m F A u n 5 f j 6 4 f U Q t H I J 3 u X l P g w 0 P 6 h 5 l i 4 0 G l P d X V 1 6 b 4 l S y Z H 6 e C + s T 5 v Q y Q w J u O r t U P v M 4 + j d l T 6 Q S D x V s e P Q 2 t i m t Q K 9 + 7 e k z X r 1 k q J Z 5 x a u n n 1 6 p V U G g 8 F I a S L 8 + c v y s m T x 9 2 t Y E J b K A u J j D a 3 q r E z S 0 O Q Q Z k V X g g m W D E B z x / X P t E G p A W h Y p X S I S Z Y 4 E k V i T f N E T P H i i l + u A T Q z m b / w d U T Y o J 3 H Z 2 z K i Y g e y a + Q 3 + m J P K m v K Q k q E J z g Y j T w 2 m 3 g f m 4 J V s G Q q R k + H H w 0 A G N n l h q m n J D 1 X h h a e m Z + H n 2 e 0 e k H 7 J r 4 j m 6 p l c O r R q Q k v w x L d y 2 g P f 3 9 0 + q R G c D + r J S 6 Z 5 J J y l 9 a p + 5 c L h O j B H h E i 5 a 4 F y k q / W 5 0 t y T u l X B a h G N I S I H 6 U 4 H Y j i z x Y 5 b y c p I o 2 I j f M E b y M 8 l r 8 4 p X h R u W 8 C J + D 5 8 + M i 0 o 9 p 0 e z a g n U 7 3 T T q Z F Q t l 6 R / O 0 B G V X 6 6 a q G n u N Q X n + C V i x 4 7 t U l N z V x 8 d b x 6 7 e 9 M D l 4 C 8 R P s c R s e n Z 0 0 j w r G 8 Z O R 9 X 0 5 v b 6 8 8 e P B Q 7 t + / r 4 8 7 d 2 r U O u 3 Z s 9 t U p l l y 7 d r 1 t F s r C n 5 D Q 6 P m A 6 a T s B Z v W o I C B E s M 3 4 b S 4 b K x X K m 6 b P S I M y j s i y 9 2 i Z R s c v e m D 9 p 3 X Q O Z 0 T D 3 D 8 S 2 y o n 8 S t y 8 1 a t X y f b t 2 / X B P T 5 1 6 q S + V l p a q p U p L v + 7 d 8 n H t 4 W F T m F S l u j g T S e z a q E s u H m M p r Q Q 6 k 4 1 9 8 n S N 2 x c x s z 0 5 t r Z y U a u N + R q 5 5 2 F g W s R s 4 N f k o N 1 + X h 4 s y B u 3 6 6 R y s p y a W 5 + K 7 d u 3 k 5 b I I H M n P r 6 B h k Y C J d 8 E I a w 2 R s z E h Q R P + Z j Y F Y Z C 5 3 A N 0 w B T h X y 7 d J N 0 L w E 1 a + i v L 7 Z I F n i a z y 0 s T Z s 2 C D b t m 2 T H T u 3 y 8 W L l 6 W 7 u 9 t 9 d f o w U n v D h v X S 0 t K i T Y l 0 E F J P M x M U E E l r 6 M r W P h + g Q U o H s L d j N Q y M 3 4 / 4 d C F A R T a 5 h e y C W 7 f u T E l U 9 o K 7 b 1 0 p R E A / z + D g k L x 6 W R / a x Q o i P z 9 f l i 6 t N N a v R a q r r 2 p S g Y 0 2 M h i R P N N U B j F + E A t l 6 R n M k C t u r W / b U M z K m Y q l i g V Y k + n C A L a t F S P q 0 9 N I Z o a a s H M T B O H t T 4 m Y z B f L J 3 f w 3 7 h x U 4 4 f P 5 o w A 6 J g Q c G U j I a K i n I p r y i T 8 + c u a i L A d E C M Z D Y 8 f v x E T p 8 + J Y c O H d S x d l h A I o y 4 n h s 3 b l C R 3 b 1 7 T 8 P s y U l e P k n H S z l T I l U S Z R h 7 Y Q o p b z t n J p D I y 6 Q z 9 o f t X D o s S 9 3 J Q O g z e d W R P W k W 0 4 i Z Q a W 1 Y u H k w Z 5 / + P 1 3 8 s c / + i N 3 y x 9 y O g m j Y 5 3 i Q R R 1 z + p 0 8 l K G A Y W F f q 4 r V 6 7 J w Y P 7 9 d z x Y J U 4 x g 7 r I M r 4 7 N k z H c d H M C P I o p 4 9 e 0 E T r f N 9 v q u l a z h / 9 g X F v G m r S 8 P 1 C R C K D 2 P p c S u z j I u 4 3 I i k o n h M n r R k 6 2 Q a Q W 2 m e E 5 t H N L 3 1 7 z J k d b e y c L i D L N 6 Q T 4 z K P i 7 F j X I + N i o 9 P b 2 a T o Z j 7 b W d j n 1 j R P R C 4 L 2 E t a i q C h 4 E G F 3 d 4 + m K x 0 + c m j K s B w v u H J k r C M I I o u c 1 w + + G 1 Z K o 8 o e E B o h / v L y c l m x Y v m U z 7 p 8 + Y p 8 9 d V h d y u Y t L h 8 i V h W k n 4 3 C R c O K 7 S p f E Q H h T F c P 6 y Y 4 J y x X s y b v d u 4 K V h Q 0 v Y t k Z h S Y z g 2 J I 9 a F h h X r U L W r 1 8 n m z d v 1 n D 4 1 6 d O u E c E Q + G n g C e i p K R Y d p n C z 5 x 7 Q V F A x I C L u H z 5 M l m 7 d k 2 g m I D P R O z x b h 5 t r v 3 7 9 0 l Z 2 R K 5 e f O W s Z 7 t k 9 p x N k K Z 7 D H r g k o l 2 M A Y q 2 Q 5 d 2 7 n + 3 t a e p j e z N 0 I C d f p f l O O d B s h I k a m q i p 3 h z 3 b y T 7 H h v s 0 t T 8 i M b l 5 + T K a V 2 4 K H D N M 8 Z g a H g + C w t 3 Z O T F P f R C I a u f O H X L r 1 m 1 5 9 K h 2 k r B o Z 1 2 / f l N O f n 0 8 d G f u A e M O 4 v b 5 w T k O H j y g i b W 0 u c i M P 3 f u g r G i w f N R e p l 1 l w + B n N g w G L p w M t w 4 0 a S b h G a 9 0 a T a l h x N 0 k 0 n X 5 v P u H n j u m n M H t B u A P q x / P L V I h y Y D P L Y + t T 7 9 h A G Q 9 7 3 7 d v j 7 k k O g Q b m j M A V b G x 4 L Z u 3 b J R l y 5 a F E r C F c D p z T 2 C V k s G o C D q J G V Y f h l k X l I X Z b n Y s n T r U o 2 T h 1 O E b Z G D E p w i x x c h h 7 9 5 R 4 7 e P C R Y q v Y U 9 K 2 N M 2 w Q 5 n g Y q V n A 4 R F b 9 p 8 a v b / W 6 z 2 b G 7 h X D x s q n n j / H u C i / k b B B 4 N 4 R S C C t i e k V p s O z Z 3 U a g E j U J r M Q h X z z 5 o 2 s W r X K 3 Z O Y D + b U M E E 7 Q Q e m J k u m Y K x Z n h E P A s I F 4 z l / 8 W l H z A 8 c N n 7 3 k L m o 1 E r T F V O O c U W D E m V H x 4 3 b Y s 4 9 x E h l 9 2 H F p A E R 8 7 5 k r u m 8 Y 5 r V 8 m h A u y g I r E r + g g U p W a R 4 K E e J 2 l n x e N t S y f i g r Q S + F x n l j M B t M G 5 a s u / J l / N e N h q w X A g 7 R 7 q 5 L P p 3 O i C Q R I m y I + I f P s V S 8 b 5 U 2 2 2 f E t M p q 5 n T 7 J g n M 9 y v w O J q 8 / D D m Q B 1 Z o J K h T k r K C + P T d s H i 0 W b K e z X x Q V z h n o 4 F 3 M G l V R E A l I s b x r p e / 2 s R i c y O X v 2 v H R 2 d r q v J G d x a e m k D l w 7 D A j v h E e z Z 0 y b h X n 7 7 N C Q V C E Y 0 d 7 + L r S F 4 7 h P Q l A W v i q i w q 3 i L 3 W P 3 e Z h l y z F 1 c M 9 I D L E p e C H j p j G V q Z x v 9 j G B S O i G I 1 3 + v C M x A Z k 6 9 Y t O j c E 2 e Q j I 6 N S W 1 u r r 9 G o p 0 A S g C A Y w B w S D F G n U x f h k R U x a t y W w R H u s U h l 3 L x 9 d o Z Z 3 m 8 f z P 1 I t n q q M C E M a / s e P n z Q 3 Z O Y / v 4 B z a Z I R V A f L C g R x J / t S z 4 z K E I Z H Y l J r m d W W p 0 m z L h + m R m T 6 w R n h Z B x i Q 0 b o Z G 9 H l m x h K Q j K E G w K X 5 Z G q a P I / v g T V O T t L W 2 y f J l S 2 V J e Z m U L V m i o k B E L K i H G 0 9 G Q 2 w s a 9 L S M S w Z 2 t r S q i L o i 5 l K d K R b j 6 M N R R h 9 O o L C e p I O R a U c h r t 3 7 8 v G j e v 1 M 8 O 2 u T 4 J Q U H m + P D 7 q B s 3 J D Y c c 1 N W M l Q z r F r I T b K L a t O + 8 s 5 1 4 R w T E U 8 6 B E V H u 1 + Q 5 s W L l 5 q b x y x X i e C + t P V l a Z Q Q 9 6 + 9 r V 2 K i o t 0 3 h E m v 1 y 9 d q 2 p T M O J I A g S Y v F q w s 5 G i 5 B x D Z n e L B U + u s s X l r G M H N c t J L A x b s S U b 4 Q 1 b i y V s x 4 U C w c g J i w W j / g V x C M x z R 7 V j 7 s 1 n Y e Z g R i V i 5 s H z G j V b w p m I p p M m w m n o i S 7 X / t 7 6 K S t q K z Q g k 9 Y e + W q l X L x / I X 3 0 y Q A 9 5 t s 8 Q s X L p r H J e n o c A Y o e h N t C a 0 T Y u d Y w A 2 l 2 R A W K o P p z H j 8 y V i o Q I z b I G P D k p c 7 O b E W 8 U U k J x 0 W K r P 9 j m x Y v k B X i 1 R 3 y i i E j l O e k 4 e 3 d d t W j e Z 5 a e 3 N l P I i p 7 D D t W s 3 p L x 8 i U 5 Q G d 8 / 1 N L c o i 5 G S c l C z W A g u 4 I 5 I 6 y 1 a X z 9 W h N p F 5 r P b G v v M F Z l u S 6 u h z B b j N v I i O C 9 e 3 f L + W t P Z G l l m e z f s c Z Y K 3 1 r I O e N U I 8 c P i S 5 u a l N 7 f D p C 8 p A o m u 2 5 w L x g w h s z A S C H X 5 9 X O z 5 n K x d O g Q 1 1 n 5 P s k c 6 p a K 0 w L h p J f L o 0 W N Z s 3 q V d H V 3 a w I s I i F 3 D i G s X r 1 S F l e u k + L 8 C T H h 5 p H Y u m v X T n f P V I j O X b p U J Q U F C 3 S s F c M y g s C a x Q s Y m L W Y a Z r 3 7 d v r + 7 o X r C U u H 7 m B q f D J u H y J w L 0 j u 4 J I E a Q Q l P E l O 8 O 4 B 6 w 9 Z U 4 U H z X 8 n M S U L j K X 7 J K x y u N S v m a n 9 P f 1 a 7 t p 8 5 b N m h P 3 z T e n N H u b X D w C A s 9 f v p H c j A k 3 E N f s 7 d t m T a j 1 A z e O Q B M L U 1 C d H T h w w F i + x G I I E g v 7 G R Z v X d J E k A F f 9 / z 5 e 5 c x L J + F h b J k y Y j e A L I c R k 2 b K 5 X e d C f k b m p b c / N Y N o f 3 k 0 3 h b W y H c S M / N Q u W r t Q j 6 O t u k 2 + 3 Z S Q M Q j x 5 8 s S 0 r c r U k n V 1 M d z d y V q w U b s z Z 3 6 Y l O R K Z j h R t u M n j k q e + c v 1 v X y 5 S r 7 6 6 k h K 9 x c L S b u I I A N W M 1 H a E m X o 4 s V L W j E f P P j l + 9 8 T Z P k s h N c / C w t l w f d m W D U / 2 p t A m w x S m x A T E M a 1 Y d X 4 y B X H 2 Y f N o r e p U T w A V 3 G + U l h S J l d e L 1 F v A X C b 3 r 5 9 O 8 k i b N y 4 U c 6 d O 6 / D 4 y m 4 t b V P d A Z h o m o c j 5 g O H T o k R 4 4 c 1 s e + / X u M 2 7 V a c / e 4 H R q I i g 2 n J C a g n V X p t q m q q x N P X 0 a o f / f u L 3 R I f n X 1 N f d 7 P t Y h H c w n q F b T W K 5 L l 6 + o G 0 s 4 n v 0 v n r / 8 v A R F u 4 l 0 F Y o 0 X c S E 2 r 0 g g k Q F 3 r 4 S R h I I E B F 5 b y v b d O D P Z 1 H B j f p c H f Z A 2 2 i R s T z 0 5 1 A I L S x P R M 2 P a 3 j 0 6 B H 5 8 s B + H b K u N X x m l j l 2 Y o y U B i I W 5 E t N z X 3 d Z o a k A + a 9 q U C 0 r 6 W 5 V Y X N e K e f / v Q n W v F 6 w Y I h a D q d s Y h Y T C w n r i j v p 5 J e t m y p L q / 0 8 G G t / P Z 3 3 8 m X + / e a 9 w 3 K 1 1 + f 0 A l b 6 a S e k 4 K y q S j U S l 6 S b Q N F G W F R 1 A m j U 8 h j A z 3 6 l 3 6 p 8 f E M t S p j 7 k 2 z l g U Q B 3 m C d D h 6 9 6 e C 1 q L m M 3 A X 5 y u 9 s U y 5 1 1 I s S 5 c u 1 S H j 2 3 d s 0 9 A 2 B R b L U m E K 3 o A p p B Y 8 A m Y p I j K I N c J L A P I l M U Q 5 p s 2 0 b t 0 a Y 1 W G N X s h W b + W F 0 S K q 8 e q i G v W r F E L Z c P s X i 6 c x 8 U b 1 6 E g 5 W V l 7 l 6 n j F 2 5 U q 1 i g n X r 1 u m 5 / u z H P 1 L h V V Z W 6 m + i z U X H 8 5 x r Q / 3 d / / q f e o H P n T 0 j h w 4 f k S 1 b t 8 m z p 0 9 N D f Z a + s y P 2 2 B c B m o t f m h n Z 4 e a X i 5 w Y W G R / O I X f y 1 X r 1 Y b Q f Z K e 3 u b 1 o T t b a 0 S G x q Q L d t M o / j E 1 1 p z / v P / + U d Z Y X x o 0 m A Q 0 L / 7 2 7 9 1 P 9 0 R J G v y x t d g y e B 9 1 l r x X N 0 C y d b n c 5 l 0 t q G 8 M G L g 2 H p n H B w z D 8 V i p g 1 j X C K s y 6 W L l + X U N 1 + / d 6 2 9 v H j 5 U i o r K t T 1 Y z 1 c V g s s 7 K n R 9 h P t n 6 a m t y n N M Y E r 2 W k s 0 z I j b s s 5 4 6 L t M 9 a F e 9 R i y g O r H e 7 b u 1 t F 4 Q f v v 3 O 7 R q 1 q s k G M c 8 5 C b d y 4 S Z W / a F G p 1 l S o / / T p b 3 U F x J q a G j W / H R 3 v p O 7 Z U 7 l 1 8 4 a G U w s K C u X 2 r Z v y 8 u U L I 5 g W Y 7 Z f y u 9 + + x t t R F Z d q T L + c 5 N U X 7 m i 5 + 8 1 t W R n Z 7 f 8 0 z / 9 k x 7 r X R H E o q I y n 0 3 u o J P K l B x v m J 4 b l U 1 7 z l i 5 i b 3 z C 9 p R F + r y p b O b d l S T j i d i 0 T I W 3 8 P F 8 x M T l W O T c f 1 s o V 2 3 e E R d 6 B 5 T e X Z 0 O A m 3 Y c Y w A X 1 P R A Y f G f f M a 3 H 4 j C z z 2 b a j e O O G D X L i + N F A M c E i U 0 Y O H T 4 o V V V U 1 o l n Y v q s o n x h w E I 1 1 N f L / v 3 7 t c D 7 M b F 3 I p 2 J f + z H B X G S n S b Q / c 5 T 8 5 x x W 7 S j n D 2 8 p u 0 6 7 0 F z i N m y U J a h g X 7 Z u z Z b l i 9 0 I h V N p s G P C 1 d W P l H I L X 1 9 / a b C H H i / Z h h D f R g / l 9 H w G + M K r t V 5 9 h i p W 1 b B C F 0 C Q 3 r Y J B A M Q + U 3 b d o o 9 e Y + l x k x 4 c Z Z y O j g X P R n p Q r n J g C R q A 9 s 3 g n K Q t k O E l Q 8 W C q O R y x Y z P i E X C + a m W y O 8 W r H 5 h l m m A Y 3 k U M O i Y 2 M O s m 7 H 5 n Z F p S F O Q 1 Z e A 3 o M K W T l U L v R c V w 8 5 b s / 3 K / X m d 4 3 p 4 t u R k x u f 1 q R B Y U l u j 1 t a 8 x 1 6 J d V c V C 6 t P m z Z t 8 X T P O f / X q N Y 0 e T h c C G 7 h / x 0 8 c 0 6 B F P H P O 5 Z u L s J g y F 0 + t V Q I x K e Z m 4 5 b a v D E k i w t I I S A y 6 B Q F x v r Y c P 1 H r c 8 + G D 1 D m V L 9 M l e t D t n i N l X s T X e W P G S 9 5 P p c X c H l a W O n u t k s 7 s D S S Q i q t q 1 A x Q R W T M A C 6 l 4 Q G 0 G H o H Y O 9 3 A w Y L 5 z O p d v G s v m D f H T n O B e P n / + X O 7 d v S / f f / e D i q l P x 1 S 1 6 z E 0 S x C q Z d 5 a K E L b O S l W J 7 S r 8 P 3 t L X 1 / I d 2 b z D Y P H Q h p j t V O Q H O T s X C Z x v e 3 H z d G / q E 5 i 3 U L Y 6 b B o V 2 C n s L y o f h Q F s r L 6 P C Q 5 I y 8 k 7 E F E 6 7 Y d G F J W q w + S b Y d N G 9 G B + X b 7 c E 3 l q A G + Y D e 4 R + 0 i 2 h z E f R A K P f v P 3 S F O 6 5 W l I 5 o c v q 8 Y i b Q Q i c 1 9 5 b 2 1 / 5 9 e / X 1 e S s o S D U 0 j h B w 1 7 B Y g C t H K B e R U T s y i t Q 6 e 8 M j z n 4 Y H D L u S t 5 E D z u f S s c i t T T n I F M + I y v H n H 9 + C G o 2 + W J 5 T J 6 2 5 s j R d f 6 z M H G f z v 5 w T k 6 c P K 7 5 g w w g p H K j I x f L a e E 4 K s c w Q R C 6 A 5 i 9 i U B H i n X 0 h 8 O v j y m d h G 0 / e e E C e 4 0 I 4 u G C U z M R 1 b N i 4 s z 0 6 L P N v / w 8 J 3 x u H 2 B r O 3 I G c 3 K y t Z a N m D l P W 7 N 1 W S U L w u B h 4 b o f O 3 5 U z n z / g 1 q p 4 8 e P 6 Q S Z 8 V n l H B c 2 o k j / E x 3 G d P D O O Q v 1 h 9 / / T i N B F L 2 / / N m / 9 J 2 f e q a k a p n 0 a G o s Y 6 G w J g x s t L e M m x U z N V P 8 8 B F q q 2 z j 8 n E c x w w O D a n F I m K o f V Q I z r x I o q e 1 e B 9 j y M n n Z q G g v 6 9 b 8 l s u q C j y F + R p Q m x 3 V 7 c s L F 2 k 7 v i O H d s 0 B P 6 T n / x Y j 3 9 g X L w v d k + e m j l V C L K 0 t X f N P U E 9 r 6 u T B w / u m 8 Z l s / z 8 X / 1 C B d X T 3 a 3 W I R 2 M j z H y 1 7 R n Q p o E p 1 1 E y p K x N e Y 9 E w m S G T r 7 D s E H 2 1 b i d c u 4 e c + I m 4 1 B O o 2 N C C E i F I o 4 N c A R 9 z X S v Q p J P I i 6 0 N P n 8 j k K K j 9 j Q P Y s 6 9 M A A + 0 b + h q J 7 t l U I g 1 O D A 5 q 3 y Y p R 7 S f b C b E d M D t / / V 3 1 f K n 3 x 6 c X 2 0 o 2 9 G q I q F A m w u r T p m W c n 8 c q z R s X A L H K m F t E A p i Q E A J Q + j u 3 6 C z 8 7 r 3 N b Z n O o 4 r V T 5 H Q W W P d M i + l c P q s r G c j q 3 M a E Y Q B W Q O d g v J r V S u p D 1 N F z I v c C P V A 3 H 3 f R K k K + m U C 5 y V l a 1 C I k R L X l m Q B c T F s 2 I C 3 k P H J D c r X k z x 3 4 7 3 J J I H r 9 n 3 a G j d / L V Z 7 B H T Z + v K I h U I K W l W T H D 7 9 h 1 Z s W L y H B H M v M T 9 n S 5 Y u H X r J 5 b B + S Q s l H X 5 u D Y B 5 T 4 p O o 2 z X + k 2 v 5 4 Q N 5 D X F 2 + t s E i 4 f K H m g T P n I m q H u 6 c 3 0 p y K 9 y e 0 g P w u H 9 e P 7 A p G I j N 4 0 p w i b X z u L h 9 e y I k N / h E + C j + p S H v 2 7 t Z t + p n o C G Z s 1 X S h f Y Y o y T b H j Z y T g h o b H Z O e 3 h 7 f P L v p E h S I w K U D C j 0 T e T i W Z 6 J 0 8 y 4 6 7 7 z z n A e B m H A h O S O C s C 4 m 5 w i W 1 F T I g / O m 1 W B F R 8 Y y 9 T z p 5 n N 0 + U 5 v N g X b f Q 5 Y f y o 4 K j e G k u z Z 8 4 V 2 0 l + p u i J f H T 0 i Q 6 P G N Z z m 6 p a v 6 h u k s a F B o 7 X k K I a o d j 8 8 F y 6 e l / / x 3 / + b u z V z n C y 8 q S A m t S a 0 h 8 w / a m 8 m 9 2 A R A u Z O 5 y 9 D O b x u Q y I 4 B 3 A 0 A r Y 3 V U W F p X P F m 4 z 4 H D U E j j g j d z A c j 5 s n Q u D 0 M 1 2 p q t b Z l K o u V + s w E K i r q 9 P M d + 7 t u / 7 p V V b 0 J Z L M u 2 X L Z s n N y 9 O Z u O a k h T p 7 9 g e p f f R Q f v Z X P 9 e F v F 6 / b p R R 1 y 2 b C R R U k i p x 4 a i 1 1 B r F R f u s e 6 V G y j x 3 s i O m u o I f C r 6 P 3 0 f T C U x l Y F / k a R g Y B l F Z O R H R + h w t F O x a F p P K 4 j E 5 f + 6 C W i H u N Z U a f 4 E E 2 j 1 7 d q u g 6 L e a j o X C X f / N b 3 6 v F u / J k 2 d y 8 u S x e R T l G 2 W M k x P e x v J k Z y V 3 4 W w + n j c D Y r p o V D F B R N C C D Q t j D 3 E v s X 3 e b 8 U C C G G F Z f l c B Q V r C l q l 4 c l N O X b s K 3 P v J / o J i d o i t N P f f j P j i v J X v 7 0 q P z q + Q 9 6 8 f q O W K s y 9 + + T B X W K 9 J 6 w S u V e 2 l g p C 2 y y j I + Y 9 p B o 5 B X e m Z I Q Q E 4 w w 1 M N 9 z n f 1 w 7 b V + F Z e / T B K O H I L J 6 j r W i g 7 D 3 6 j n a 6 v T Y F n 7 j 6 G d J w 7 f 0 F O k t W Q B q 8 j d 0 G x V F + 5 q h n u 8 E l Y q J m 6 f G R 5 s 9 w K 4 u C R q E 2 E O w g a m J j 5 9 V b 4 z F R v H u 6 c t 6 M 4 C P Q e f 2 r 2 I T n + x l u s + e L y W f r 7 e m T l + A P Z s G G d q U i z 3 3 f o 2 i W R Z s q v b 7 y T w 5 u L Z E m J Y w H n r K D I + r U D z W Z K 2 M x y L o R 2 4 m o m R P r g v K l q E 7 c U 4 f u 5 m m p l 3 U q B 4 7 I y J w q H v Z n 2 X c n S m T 5 3 Q V G r 5 H b e l i 1 r n U U K g M w G A g p M Z U Y b f S a 0 d Q 3 K 4 6 Y R O b r V K c d z 0 u W 7 e P G C 3 L h + z d 2 a O T T g m R M 9 G U 5 f V 3 o v i e O e p Q a i 8 I o k H m 9 Y n 3 a Z F Z F G E d U 8 O U N G 2 M 7 K C D + f 9 2 e J u V Y D x T s 1 E Z b R u z y Y e J P J V u i T 8 s I E M G S O O 2 5 + O B Y V Z s v L x / f e v 2 d O W i g E d b f m j v z i X / + N z l + d r i i f d f 2 C I C u C 0 H m K 3 t m s w T 3 y f p c g N 9 C 6 l J p z 6 B O 1 9 K 5 C M t 9 c P g u L a n u X y 4 H X r 1 9 r r i h Z F f Q 1 k i R b u b R C a m r u 6 X B 7 h n S E o a O 7 T x q a B + S L T W W f Z 5 S P 4 h P 0 o x J l m p M 1 T q K r t 0 j a A E A i H M u A W K d a N w o 7 j 1 Q s H 9 / Q / g Z 9 r x G L 3 Z e I i V 9 m P l P F R 2 e m E / 0 L Y r 4 I i i t A h 6 8 X r i 0 B B a 4 b m Q 7 r 1 6 9 X N x D o u 2 I B u W Q w q x L u 4 6 9 + d 1 P + 7 c 9 O f p 5 R v o m C N Z V h / 8 C Z Q j Z E v C V E T J w v 6 J x O g X e G y C M + x K U P 1 + X i 9 a R K 8 M B 7 7 O H 8 d S z P x D 4 v 3 u + l n 2 P Q 9 5 h / V s B 2 F t d 5 j 8 8 F 5 N o i m q / M Y + / e P e / F B F i s Z L R 1 9 s m z h k 6 9 1 j / / 8 Q G 5 X H X 1 0 7 B Q 6 R y + A b l x p t + i t b m p b R i u T m j d 6 f z N 1 A t v X + c p t T 8 F G P d r S v S O U / v c P N 6 r 7 3 n / m v N E / + 9 z v I X 3 8 T / r 6 u k 2 0 t V z Z R o B O q 6 s P Y f X 7 e P Y + I W f P / d c v i A 2 l Q 3 L m s X h 2 5 O s d X X i x L G p 9 9 f D / / u u W n 5 8 + u A k 7 + O z d P m S w c Q o f l N Q W Z y U I y 6 L O y L X 2 U 0 x 1 i g g 4 5 u 4 0 F z r + M 5 a 5 1 3 T g / 4 v b 8 D B Q p + Y Z s e b 5 3 w H L B D V i 9 9 P w M I 5 g Y p x i Y 0 m + J E u 8 8 b l M x f v 9 C b / C V r 8 Y E E B K n F C 7 E E w J R l z T j j j 4 x z m p K A Y t / I f / 8 O / l / / 8 X / 6 r b q c r K O G F 7 P N k q N t m r Z F b 0 B n q T s l W w Z n / p g Q J Z q K o B N g 0 I x + 9 T c J a r u G A y n i + B i V g c / m w r C 4 N Z 6 U Y n M g C A E T 9 W C W E v D 9 W Z f G O I H / w 4 K E K y p u F M S c F 9 f e / / D v 5 h 7 / / p f z D / / 7 H t G a c e 0 m l b 4 r J 6 x 1 L N V G a K b h Y g 6 D w t r U k M 2 U 6 + k x l K H 0 k q G B o R 3 H f z 5 2 9 I D t 2 b p N H j 2 p 1 U T h W 4 V i 6 b J n c v n V b 1 7 x y v B X n m o c o U h + e v / 6 b f y O / / u 3 v Z 0 1 M o M m l 7 v N E c J m 4 q A z t 8 G I v o J 2 y O f 5 c G L B U 8 X t L q m L C k E X 4 s 3 J R e D G B 0 4 V i 3 P 7 s L O 0 A P n b s q L p 3 D J e / U l U l G z d u 0 H W k y G S 3 f B J t q N l w + S x h X D 9 K u p M D 6 F / / I B 6 s m E b 7 w g x E D M K c R 1 1 J V 6 z 8 s c J 0 d y W E S o K J J B M x X 1 2 + r z c 6 C x e E h d X n W V O K i p R Z q R B T P I 2 N j e a 1 X H n 2 r E 6 X 5 Y F 5 G Z T w E m Y G J I I F F H S b 7 h M E x y F 8 j s 0 x f n U q 1 o V v E X R 8 o t e 8 T G f W p P k g K I S E o F K B t X i Z e w L v J A j u s y 7 R Y 8 p F s R s 5 n U F 1 O n s w Y t c 7 J e 5 s M h q i O u H C h S m q R O i 0 Y z i J 8 P x Q y x S E + x r t s h B f N y K O 8 q L U v R v r 0 i e C Y 8 i y Q E x 0 8 D J x 5 p y 0 U C w j e e 1 q t f z 5 T / + F b s + m y w d 2 4 G E Q o w y N T y E 7 2 V m x g / 4 r d 8 c M 0 D 4 v 8 8 / b 1 w G a C c E H e D 4 j v s / J j / n o 8 u 1 f G Z P S u E U F k v H s 2 X M d 3 Z v I Q l m c q Z z f m e t a O T c F V f v o k V F 7 n f z J n / x 4 Z m 2 S F C D q p 8 J y t y 1 k G p B a s i A / v A t H 9 A + c W i 5 5 r A / B x B + F + 6 h 7 z P + C z j B x 4 5 z 3 R y 7 f V A p z x + T I 2 u D 1 d I O o q 3 s u a 9 c m F h T d K g Q l s F L t H X 2 y o G x t 1 I a K x 6 / T l 4 w J Y y L M a + E K L B d U B y e a v 8 x R w U y z Q Q R 1 5 k K i 1 7 z Y I R y R o P z 5 d v O g m / U S 3 s t g J i N m S c L q + E E H / 9 W b 9 2 X 7 l n W y u H S R u u y D g 0 O f h q D S n X p E G X W b J Y H Q X 5 v N S F 9 z H B E 8 Q q j T g R X L 9 b 3 m Q 5 n w h U 5 X 7 + c n 0 g u / O d 7 V C 4 L z h X H 5 5 l v q U W d r g y z P q D P C q N A l a 0 p N 4 Y 8 f X E j H L M K h 4 v N e b y b F H B j o 1 9 U 3 E A y r d t B G p n / q / / 7 2 g v z k R 8 c m d e r C n B U U 2 R K J l m m c K R S 9 Z D + c k D p D 5 y n Y z E G e v L h O h c + I m Z q O W X G 8 7 + c G 8 U g k G D 9 X M B 6 O 4 T x j 4 5 k y O p 7 6 N 5 w v F g r s N b f Y w A P 7 2 t r a h O V K e 7 p 7 t M J h P e f y i g o p K i z Q e 1 f 7 q F b v J W V y c G h Y j h z + 0 t f z m J O C + v 6 7 P 0 h j Y 4 P 8 + U / / Q s d D f T T M h X b 6 q X h M r O e U K k x J F r + Y g I W b 6 b 2 x i b I v / H C + 2 f R C 5 j A f B H V i v a n Q A h K i / b h 8 q U o X D 6 A S x T v B I p H T x y L n Z K Q n W s B i T g r q x v X r U l N z W / 7 i L / 9 K B X X X P M e f / R D g 6 n m z D W x 7 K q w P b m t B H o A F 4 n k y 1 4 1 j r L B S w b 4 v 7 D A N a t h t 2 3 e 6 W / N D U G C t V B g u X r y s K U X x c K 0 v X r i k 0 5 I F N Q G i o E Q S m E k I k S W y M h Y G K D r p K m w 5 z h q p S Y g p W a c w r t s E T n s L 4 r P Z v f A O P g M x T c f d g / k i q D W l I 7 K p P F z X y w W G b p w 8 7 m 5 N h o r 9 k r F g j K F i I Y J 4 E t / l C K f E h g B B M A 4 J t 9 D 5 5 4 B V S 2 Z 4 H G F M / A N N Y 0 o g J i / T F d N 8 4 l V H + K C S 9 S 7 8 o N 1 0 6 t R J O X f u g u 9 x k a C S Y N 0 / o j u E s Y H / x 1 9 K X v J z 6 x C T n Z o s C E L s X r z y s H 1 a 8 b C f 4 4 Z S y / e c 1 z x p T S 4 q R F J Q M N X y e O E + H z x 0 Q A M Z t K + 8 R I J K g r 1 A t F M 0 T 8 8 8 p 6 O X f g h c P J J m 2 e Y R 1 A Y a G x t 1 s 9 J H p w r R P B K 3 r y a f k + O x h o T f n X P 5 f 2 b E V O q N l U q U P E z G w 7 V r N 2 T V 6 l X u n m C W m L Y 9 I f M / / P 5 7 n T w T c Z E t E Q k q C V Y j / K H 2 w o d m S m f m 7 s N q 6 T x + 5 s L y 0 A 7 g O H D h c n N y d b 4 K R O A 9 B o G B I x J / E C m f q 8 e Y v 3 w P 6 x Z + 6 M X Z P g d e v g u 2 U n g Z W 7 Z s k q V L J 1 K z g q A c I L 5 v T n + t f V j c f 7 I r P n p Q Y l r w y z 8 A + T n j c m z 9 R N o K B Z r F j r / 9 o 9 P u H q z P R O c r v e v 3 7 z + Q I 0 c O + 0 Y E e f + l S 0 S Q j g V 2 2 r a 1 t k h Z + d T J F + m 0 P V 8 3 / Y X B I h z W L R 6 R D W X + w Y n e 3 j 7 j w g 0 n H P Y O J G 7 f u V 2 j q x Z 6 7 3 N k o Z L g d Q 8 Q A D 3 t 6 z d M L C c J X l F w I / b t 2 y s 1 d + 6 q s H A J v W B t 1 q x Z b W q 2 6 y o + P w o K C 9 1 n D v U d W f L 9 4 z w 5 / y x x h D E i H H 2 x Y K u O N 0 K l l 4 z 7 9 x / q 3 O j x l S Y 5 f Z G g Q n L j + k 0 p L i 7 S u d s S U V B Q I P v 2 7 9 W V G G 7 d u K W D 0 L w N 1 9 W r V 8 u 2 b V v d r a k U F B S q G 8 m N r X 6 Z K 0 9 a w k e n I p L T 0 h v c l 0 i l 2 d H h X 9 E B 8 6 L j o e z a t c P d M x m 6 T C J B J c C b G 8 f S N q m k Q t G + O n z k k H Z M f 2 9 u g r f m a 2 8 3 r k G C Q A T v r X 6 R J 7 1 D U R v p Q 8 J s V o z K J j g B C I i g A 2 0 j 3 M H W 1 l a d x w 9 L 5 A c V Z y S o B B T m T Y g g L y 9 X a 7 B U I b q 3 b t 1 a d f c s b a 1 E h D r e 3 z h A c N 3 G D e z t 6 Z F 3 7 W 3 S N x y J a b Z I l F V C p U k b i T v / 3 A j p 1 D c n Z d W q l Z q g T f A B D 8 Q P y k b V 5 S u R o B L h L d I U + D D + d T z 1 r + p 1 M g 8 L I m K w Y l F R 4 f t z c j O o 3 U p M G 6 y o u F g W L y l z j 4 6 Y D Z q 6 / d 0 + W + f V 1 z d K 1 a U q W b F y h X o L R P C W L V + m f 4 M g I M F i 2 J G g E r B 7 h R N U Y N 4 A Z r p J 3 F 8 0 F d p C D A G o r X 0 s j Q 2 N m i N W 9 + y 5 1 n h 1 d S 8 0 d Y U w O j e S G x f x Y a h r S 3 y t D x 8 + K E e P f Z X S r F u 4 9 g y B j w Q V A G u u 8 s C C 3 L x 5 W 8 1 9 U M d t E I j k 9 O l T G o Q o X V y q + V + D Q 0 P G I o 3 L E d O + I k r k 5 P 5 l S m d H h / u u i N k G l 6 + l J 1 O H C L W 0 t L h 7 Y f p u N p U t a / Z G / V A B 0 H 5 i 6 L Q N b y f r m w g D k c K N m z Y k P B e u 3 9 P 2 f H n d 6 e O W p C j o i G B w s 0 s 6 L 5 t K L U O K i 0 u M N S r W 8 V B b t 2 4 1 9 y e 5 Z a J j F 4 v E g E V v R 3 B k o Q L o c y N s T U 1 N K U X 3 g m A t o s 1 b N i U V 5 t U X W f 5 i i k g r W J S h 8 m N y 4 M C X s n 7 9 W l 0 t k + d h x E S a 2 Z k z Z 3 W a M S q 5 n h 4 n Y 5 + U z U h Q S e j r G 5 j S g Z c q W D l y / h I N T L M M j O W 7 z y J m G 9 s t Y l P H w t 5 n X E U m t s R K P a l 9 8 j 6 Z 9 o e n + Z G g g t i 3 c v h 9 9 C 0 Z A 8 M Z m s 3 g 1 2 9 E 0 O F 5 3 Q s p K i y U 2 7 f u 6 D n 9 u P o q V x o j y / T B u d + U e j C I 5 U V r a u 7 K w 4 e 1 O t g Q I X Y O O F K K 2 l A B 7 E V Q / S 3 m Y m W G G o Z P m p L f j G e 4 B 8 3 N L R r Z 4 y 9 z D r L G K 2 u 9 W g a N I C + / y E 3 + s 6 I 2 1 K y Q y m h e i + 3 y s J H f 7 5 8 4 n k V k o Q J o 7 y c z 3 B l t G 4 a g 6 Q P p d 1 q 8 u F S f M / M O 6 7 Y S L b x 3 7 7 7 u g y t h x B Q x a 9 x t S j 1 P k n t I 2 e C 2 W T F B J K g A 8 M y w T P 3 9 / e 6 e 6 d H Z 2 T W l Q 5 A G M F a K V B Y V b i S m j w o h 9 O l y x i M m i A Q V w K r S U R X C o 0 e P 3 T 3 T g z n g / M Z J 0 W l 4 + e p 9 q W u N 2 k 0 f m / j F r M P i t U y W S F A + M C l L j l v O y 8 v L Q w U m / M D H f v q 0 T v L z p 1 5 4 R L Z u w 3 r p H o x u w c c m 3 s o k A t e 8 t S / T V 0 w Q 3 U 0 f a A / l u s v c x G J k N i T I p k w A f n Z n x g o V V j x Y v 2 b Z 6 G 5 F f G w Y d + a l a 8 A R j X 3 c f 5 u j f 8 8 8 z Z e a 1 8 F t r i j K 5 w M r N e x f N S x 9 p v 1 E 9 n f Q / N Z h 4 J u e e Z w n S 0 t G Z f 2 S U e k 0 F q k 4 b 0 y u v Z p G I C K K 8 s 0 q S 8 x 9 7 x 7 K C D W l d R A Z F x / 1 j j d 3 j R k X h x N 9 I t q a R U E V 5 4 / L / p X D O q / 5 m z d v t K 1 T G D e K d j r Q T z V j I k H N e b K W F M p / G u 1 t l N 0 7 t 8 m D q n + W 0 s J x u f H d L 2 X Z Z m e J w / l G R f G 4 e T h B B J a D x N 3 z a w O l y v P 2 N I y 8 j Q Q 1 5 8 k s K C q S V 8 + f m o b 4 m O w 8 / j O 5 d / O S F C 1 0 + k 3 m I 1 s r n C E b g w M D a q H S k R Q L X 2 / 6 M F N J R 3 x c p r S h M j v u y L v W F l m 0 + Y / d P X O Q W X L 5 d C 1 W t + C T f 0 d K S Z j 8 u z A 0 m E b v 4 5 n O D x F Z q D n P l C j f W O m e u S 2 m W W R V 6 U R 4 n M h c q u O f E j F j M U X M G U Z H h u X S H 3 4 l A 3 0 9 8 u h O l d T e r Z Z 7 N 8 5 L S 1 N 9 F D a 3 F O W N y w t P O 4 e w d n d 3 j 7 s 1 f R j M l p a A R M S c o a u z T b o 6 W q X 5 9 Q t p f F E r T x / c k G 6 z 3 d H W F I X N v R T k j s t X 6 5 y J L Z k L o q C w Y F I S a z I e v s 2 R z e X D O j t p e 3 + G 9 K S 7 0 z Z y + e Y 4 I v 8 f I N U G 6 q J O A F s A A A A A S U V O R K 5 C Y I I = < / I m a g e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A d i c i o n e   a q u i   u m a   d e s c r i � � o   p a r a   o   t o u r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d c 1 a a 2 2 5 - 3 d e 9 - 4 3 3 6 - 9 4 7 6 - 1 5 b 8 f 7 7 1 9 2 7 b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 - 4 5 < / L o n g i t u d e > < R o t a t i o n > 0 < / R o t a t i o n > < P i v o t A n g l e > - 0 . 0 0 8 3 6 4 3 3 9 3 0 6 3 4 5 7 2 5 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y U A A A M l A W Z Z 9 g I A A C 7 I S U R B V H h e 7 Z 3 3 c x x J l t 8 f P A h H g o S h 9 9 4 M 3 d A N 3 X A 4 d 3 u 3 t 3 G r u z 2 t Y n W n 0 K + n f 0 G h U O g v U C j 0 i 0 L 6 T b q 9 C 8 X F h u 5 C o b U z H H o Q 9 A Q t a E A D g A T h C O 8 a T v l 5 V U k U G l X d 1 U C D B I n 6 c H r Q V V 1 d 3 V 2 V 3 3 w v X 7 7 M z O h 8 1 z I u H k Z H R y Q r K 9 v d m k p X Z 6 c s X L T I 3 Z p M S 3 O T V F Q u c 7 d m z t j Y m G R m Z r p b D s 1 v 3 0 j l 0 u X u l s j g 4 I D k 5 y 9 w t 0 R a W 5 u l r K x C M j I y d L u n p 0 e K i 4 v 1 + f j 4 u O 4 f G R n R c + f m 5 k p s V C T b f M Q P T / P 1 m I j Z Y 2 P Z i K x d P K L P 7 9 2 7 L 9 u 2 b Z X s 7 O C y B t 8 / C X 9 f s j P H Z d W i U X n x L v E 5 Y d / K I e k d y p Q n r T n u H o d d y 2 J S W T y m z 0 1 x k T O e c p F l y k l u 1 r g c X T f k 7 p l K 5 u g k O Z k 3 G T E 1 N 7 1 2 t 6 a S m e k U V D + y E w g x X S A m x G A Z 6 O 9 3 n 4 k M x 2 L v x c Q x L W + b 3 o s J x k Z H V V T c R B 4 8 z 8 k y I m x p c Y + I m E 1 e d 5 m L 7 T L Q P 2 D K 2 s S 2 H 6 N j w W X N j x F z f B g x Q Z 4 5 L F 5 M c L 8 p V 8 8 z P J p h y p H I t 5 s H 3 V f 4 P o 5 o R y a K 3 x Q y L 9 R N r Q E q l 6 3 Q W t w P C m E g r l W Y b X q 6 u t x n V A B Z M j w 8 b C z r q O Q Y i 2 M t E 5 a t Y u m E t e T 1 L C M i 7 + s 8 v / c 6 Q 1 4 N r d R 9 E Q 5 5 2 Q n u 8 Q w Y G M 4 Q z k x l 1 9 v X 5 + x M w N l n e e 6 z m b G 9 c l h O b x q U r R X D c n L j o F q a K y / 9 z 8 3 3 G z J F P 8 d Y o o f N O e Y 7 5 E 8 q 1 j 3 G q r 3 r m + w 1 e c l E d X 5 Q g 7 e 1 T q 2 5 b Y H 0 I 1 m N k y p B 4 l 1 Y W m o E P y z v 2 t u k Z O E i y c n J 8 f 1 s 3 s 8 x v b 0 9 g R X E u 4 F c 6 R 4 M v k D z k a G R 2 a s Y O f P w 8 I i U r d g U W J a 4 7 V 5 X K x W 4 5 w W 5 k 8 s N w s A a r T T u o L E 7 a m k S c b s x V / / m m 4 q F Y 3 O M V f J S 1 x 5 s B T N + V d 0 9 z u 9 C w X 5 Q E L 1 + b p 8 p n I V F E 2 0 S L w M D f b J g Q a G 7 N Z W B g X 7 z e k H c h T T n c P 6 b w v g 4 b S h / k X a 8 e y e l i x f L 0 O C g Z B g 3 l O 9 C z c c F G z f / u j o 6 T F u v V D 8 r L z 9 f X 3 c + 1 j l W M X / b + n P k r j H z E R 8 W 7 l W 5 K U Z 7 V 8 T c P a Z 9 b i q 2 N l P 7 v z G u Y Z C o i / P G Z E v 5 i O S a w o 5 I N p c P S 3 6 O c z / r X 9 X L o t K F s m j h Q m k 3 5 7 n 9 e u p 9 X V Y y K k 3 d y S t + z r l v Z U y q X j i W j J b O W F w h 5 f X F B Y 4 6 s W S H 1 w w 5 g m L H i Q 1 D 2 u D y o 6 e 7 S 4 p L F m p B R B Q F B f 6 i G T S v 5 R v B B D E w M G A E N R F A 4 K L G B x 2 8 Y I W y s 6 f 6 u c n e Z x k a G t J 2 0 4 K C 4 O / E L z 6 T Q s M 3 I r 1 s M + 7 Y I 2 N B g l h g C v Z + U 3 C t a B J x / f o N + f L L / V q J 1 p p z N n r a b N P B a S 9 N F T Z 7 1 i 8 Z 8 b V U 7 0 v l h b p g f x U x 0 Q Y Z N w U 5 S E y Q n Z O 4 p s / O n v w D 4 y 1 c P E G v d n V 2 u M + C w X L l 5 e U l F B N Y 8 x 7 x c c B i + E E b h h p / S 8 V I K D F B k e s 5 w V Y j 1 J m C m H D 7 4 m F P k N s 3 q Z r H 1 w y C N s p Y E g H g Q q V E s u P j b a w L N R C W c m h o U G K x I b V k C L 6 j v d 3 4 5 z G 1 Y L w 2 N j a q 3 Q A x Y 6 k I X I y Y R z z v + q P 2 0 8 e C 4 A C u F J E 0 7 2 O s 8 Y w c X z c g R X n j U l b o L z g / s s w J u f e W B A H p 0 A w a 1 5 N u F d p l R X F t M z 8 m l a Z m 4 1 t W v c z z N X N A W 4 r C G 0 R Q I 9 M S / z p R N 9 p k Q W T 4 u H W 0 6 R a V L t a 2 W F 5 e v u T m 5 q l b i O D H z e l z j J X E H S R Y Q f u L b o B c Y 6 k I X G S b h 7 3 g + L y p 9 H F E p J / 9 q / z 7 c / Z 9 s U U G j Y e R C u 2 m M s 3 J y X 4 f n O L + B t T H K U O Y v D + W I b 3 m k Y x J J Z Y + K d 5 4 7 l m e X K v P 9 Y 2 G + L V p L A Q H E u H X 7 r E B D i x M T 0 + 3 u n P d 5 t H a 8 l Z d z H i 8 A Z J 4 c R c X l 7 j P J v D W W P C s P V e F l C z S E z G 7 E I w o M R b I j w L j p v f 1 J g + r e 3 n 2 t E 7 W r l 3 r b h n 3 L / f j 3 O C p J d y F e D s q T 4 W x J F V C I g + P m g V B E J k r M Y / y i q W S a U y 4 j d 7 x 5 v g 2 F + F X L 1 6 x W b z v I X J U 3 + H v + 0 Z 8 G G g z 4 d Y t K Q w u 8 H g y f Z 4 O + z B s 2 b p F 7 t b c c 7 d E D q y O y c F l H d L X 1 e r u + T C 8 j / L 5 M y 7 5 7 V c k c 3 x I X S n a I + v W r Z X F i x e r C x U P 7 R e O C y J Z W l M 8 2 h n r 0 7 9 k 6 e h o l 9 L S J e 6 W A 2 0 n X E E v Z F D U d x e E 7 k W P m B 3 I S j m 5 I b E r p 5 F Z U z E / f f p M y 1 p x c Z H 7 S n J e v a q X k p I S U y a c 1 L i 2 t j Y j z k x Z s m S x b s d M / U s Z a O g M L g d 7 j O U s c 8 V O B X z x e W q d y 0 k E 5 U C N A q 8 7 s 6 Q k u 0 f e v G 6 U t 0 1 v Z e e u n Z K f 7 7 R P K P i 0 b x o b G 4 3 r 1 q v b a 9 a s l s L C Q q 1 x s B T 8 D R P u t t j 3 W A i B Z 3 o E 9 v b N a 1 m 6 f I W 7 5 R D f b w a D w x l y y e 1 P i P h 4 7 F w 2 L E u L g 4 M M r a 2 t c u f O X d m 1 a 4 f m W V J x p 8 r z 5 8 9 l 5 c q V K i 6 E 5 H e O o L b z w v w x t W x e c H B i o 0 Z Y j 4 w L m p f 8 + 4 Q S 1 A 5 z I Z a Z C 3 G + L k 9 z n J Y U j s q e 5 T E V z s h I T G K x Y S 3 I X Z 3 d p n Y Z V a E h h t r a x 7 J 8 + X J Z t G i h e 6 b U 8 X Y k x 4 u F T I 6 y 8 g p 3 y 8 H P q k X B h 7 m B r Z j 9 I A r 7 4 v k L 2 b Q 5 O I M i D C R D x 4 x H 0 t z c K t u 3 b 3 X 3 T g a R 1 L Z k y 5 t u 8 j n d n Q Z C A N / 4 J D h Q l m / c u C U H D u z X Q A e d x j V v J j w x + q R 4 8 F o o Q d E n c H L D k I a Y b z W S L x e c W R F P Q 0 O D J q g u C s h Q T w Z p Q 9 7 + B a B N h a X r 7 u 4 0 r 5 V M s n q E 0 w c H B v Q G 4 V 7 m 5 e V K d d N k 0 U V 8 H I I E R S X 4 3 I g p y 9 z H 9 R v W u 3 u n B 2 U D d 3 H B g n x Z v X q 1 u z c Y I n j X 6 3 O l L 5 Y p K x a O a k d z P A i q 6 v I V O X r s K 3 f P B I j I G 4 s L 5 X 9 h l f A n S 9 0 0 C 1 T d P R i u F l m x Y o W a X + D H v n v 3 T n 1 b L m I Y y K y I V 3 x b f 7 Y 8 e J s j 1 9 4 u l R + e F a g F 4 n H 3 T Y 6 G 0 2 + 3 r 5 C K y q W y p K x M i n w i f x E f h / i Y F W W A 7 J k r V d X G T V s x Y z F Z + v r 6 Q o k J 6 G M 6 s j a m Y v c T E w w N x a R y a a W 7 N Z n 4 w H b o B g 2 N s 8 6 B T P l 6 o 9 N 3 c L 0 + X J s E 6 7 F q 1 U q p q r p i z H C z t r d o V 3 3 3 3 R l V f h B k J j N G 6 W x d k a Y G I Z i n r Y 6 7 V 5 A z L h 0 + H b I t v V l 6 H D e u + t W E S T 6 w O n j 8 S s S H Y b d p 7 F P 4 u O e 0 l S 5 f q p I n T 5 6 a N v d r O f L V 4 U k p a T O B 8 o Z Q w 1 b Y Y S B O 8 O Z N k 7 u V m F A u n 5 f j 6 4 f U Q t H I J 3 u X l P g w 0 P 6 h 5 l i 4 0 G l P d X V 1 6 b 4 l S y Z H 6 e C + s T 5 v Q y Q w J u O r t U P v M 4 + j d l T 6 Q S D x V s e P Q 2 t i m t Q K 9 + 7 e k z X r 1 k q J Z 5 x a u n n 1 6 p V U G g 8 F I a S L 8 + c v y s m T x 9 2 t Y E J b K A u J j D a 3 q r E z S 0 O Q Q Z k V X g g m W D E B z x / X P t E G p A W h Y p X S I S Z Y 4 E k V i T f N E T P H i i l + u A T Q z m b / w d U T Y o J 3 H Z 2 z K i Y g e y a + Q 3 + m J P K m v K Q k q E J z g Y j T w 2 m 3 g f m 4 J V s G Q q R k + H H w 0 A G N n l h q m n J D 1 X h h a e m Z + H n 2 e 0 e k H 7 J r 4 j m 6 p l c O r R q Q k v w x L d y 2 g P f 3 9 0 + q R G c D + r J S 6 Z 5 J J y l 9 a p + 5 c L h O j B H h E i 5 a 4 F y k q / W 5 0 t y T u l X B a h G N I S I H 6 U 4 H Y j i z x Y 5 b y c p I o 2 I j f M E b y M 8 l r 8 4 p X h R u W 8 C J + D 5 8 + M i 0 o 9 p 0 e z a g n U 7 3 T T q Z F Q t l 6 R / O 0 B G V X 6 6 a q G n u N Q X n + C V i x 4 7 t U l N z V x 8 d b x 6 7 e 9 M D l 4 C 8 R P s c R s e n Z 0 0 j w r G 8 Z O R 9 X 0 5 v b 6 8 8 e P B Q 7 t + / r 4 8 7 d 2 r U O u 3 Z s 9 t U p l l y 7 d r 1 t F s r C n 5 D Q 6 P m A 6 a T s B Z v W o I C B E s M 3 4 b S 4 b K x X K m 6 b P S I M y j s i y 9 2 i Z R s c v e m D 9 p 3 X Q O Z 0 T D 3 D 8 S 2 y o n 8 S t y 8 1 a t X y f b t 2 / X B P T 5 1 6 q S + V l p a q p U p L v + 7 d 8 n H t 4 W F T m F S l u j g T S e z a q E s u H m M p r Q Q 6 k 4 1 9 8 n S N 2 x c x s z 0 5 t r Z y U a u N + R q 5 5 2 F g W s R s 4 N f k o N 1 + X h 4 s y B u 3 6 6 R y s p y a W 5 + K 7 d u 3 k 5 b I I H M n P r 6 B h k Y C J d 8 E I a w 2 R s z E h Q R P + Z j Y F Y Z C 5 3 A N 0 w B T h X y 7 d J N 0 L w E 1 a + i v L 7 Z I F n i a z y 0 s T Z s 2 C D b t m 2 T H T u 3 y 8 W L l 6 W 7 u 9 t 9 d f o w U n v D h v X S 0 t K i T Y l 0 E F J P M x M U E E l r 6 M r W P h + g Q U o H s L d j N Q y M 3 4 / 4 d C F A R T a 5 h e y C W 7 f u T E l U 9 o K 7 b 1 0 p R E A / z + D g k L x 6 W R / a x Q o i P z 9 f l i 6 t N N a v R a q r r 2 p S g Y 0 2 M h i R P N N U B j F + E A t l 6 R n M k C t u r W / b U M z K m Y q l i g V Y k + n C A L a t F S P q 0 9 N I Z o a a s H M T B O H t T 4 m Y z B f L J 3 f w 3 7 h x U 4 4 f P 5 o w A 6 J g Q c G U j I a K i n I p r y i T 8 + c u a i L A d E C M Z D Y 8 f v x E T p 8 + J Y c O H d S x d l h A I o y 4 n h s 3 b l C R 3 b 1 7 T 8 P s y U l e P k n H S z l T I l U S Z R h 7 Y Q o p b z t n J p D I y 6 Q z 9 o f t X D o s S 9 3 J Q O g z e d W R P W k W 0 4 i Z Q a W 1 Y u H k w Z 5 / + P 1 3 8 s c / + i N 3 y x 9 y O g m j Y 5 3 i Q R R 1 z + p 0 8 l K G A Y W F f q 4 r V 6 7 J w Y P 7 9 d z x Y J U 4 x g 7 r I M r 4 7 N k z H c d H M C P I o p 4 9 e 0 E T r f N 9 v q u l a z h / 9 g X F v G m r S 8 P 1 C R C K D 2 P p c S u z j I u 4 3 I i k o n h M n r R k 6 2 Q a Q W 2 m e E 5 t H N L 3 1 7 z J k d b e y c L i D L N 6 Q T 4 z K P i 7 F j X I + N i o 9 P b 2 a T o Z j 7 b W d j n 1 j R P R C 4 L 2 E t a i q C h 4 E G F 3 d 4 + m K x 0 + c m j K s B w v u H J k r C M I I o u c 1 w + + G 1 Z K o 8 o e E B o h / v L y c l m x Y v m U z 7 p 8 + Y p 8 9 d V h d y u Y t L h 8 i V h W k n 4 3 C R c O K 7 S p f E Q H h T F c P 6 y Y 4 J y x X s y b v d u 4 K V h Q 0 v Y t k Z h S Y z g 2 J I 9 a F h h X r U L W r 1 8 n m z d v 1 n D 4 1 6 d O u E c E Q + G n g C e i p K R Y d p n C z 5 x 7 Q V F A x I C L u H z 5 M l m 7 d k 2 g m I D P R O z x b h 5 t r v 3 7 9 0 l Z 2 R K 5 e f O W s Z 7 t k 9 p x N k K Z 7 D H r g k o l 2 M A Y q 2 Q 5 d 2 7 n + 3 t a e p j e z N 0 I C d f p f l O O d B s h I k a m q i p 3 h z 3 b y T 7 H h v s 0 t T 8 i M b l 5 + T K a V 2 4 K H D N M 8 Z g a H g + C w t 3 Z O T F P f R C I a u f O H X L r 1 m 1 5 9 K h 2 k r B o Z 1 2 / f l N O f n 0 8 d G f u A e M O 4 v b 5 w T k O H j y g i b W 0 u c i M P 3 f u g r G i w f N R e p l 1 l w + B n N g w G L p w M t w 4 0 a S b h G a 9 0 a T a l h x N 0 k 0 n X 5 v P u H n j u m n M H t B u A P q x / P L V I h y Y D P L Y + t T 7 9 h A G Q 9 7 3 7 d v j 7 k k O g Q b m j M A V b G x 4 L Z u 3 b J R l y 5 a F E r C F c D p z T 2 C V k s G o C D q J G V Y f h l k X l I X Z b n Y s n T r U o 2 T h 1 O E b Z G D E p w i x x c h h 7 9 5 R 4 7 e P C R Y q v Y U 9 K 2 N M 2 w Q 5 n g Y q V n A 4 R F b 9 p 8 a v b / W 6 z 2 b G 7 h X D x s q n n j / H u C i / k b B B 4 N 4 R S C C t i e k V p s O z Z 3 U a g E j U J r M Q h X z z 5 o 2 s W r X K 3 Z O Y D + b U M E E 7 Q Q e m J k u m Y K x Z n h E P A s I F 4 z l / 8 W l H z A 8 c N n 7 3 k L m o 1 E r T F V O O c U W D E m V H x 4 3 b Y s 4 9 x E h l 9 2 H F p A E R 8 7 5 k r u m 8 Y 5 r V 8 m h A u y g I r E r + g g U p W a R 4 K E e J 2 l n x e N t S y f i g r Q S + F x n l j M B t M G 5 a s u / J l / N e N h q w X A g 7 R 7 q 5 L P p 3 O i C Q R I m y I + I f P s V S 8 b 5 U 2 2 2 f E t M p q 5 n T 7 J g n M 9 y v w O J q 8 / D D m Q B 1 Z o J K h T k r K C + P T d s H i 0 W b K e z X x Q V z h n o 4 F 3 M G l V R E A l I s b x r p e / 2 s R i c y O X v 2 v H R 2 d r q v J G d x a e m k D l w 7 D A j v h E e z Z 0 y b h X n 7 7 N C Q V C E Y 0 d 7 + L r S F 4 7 h P Q l A W v i q i w q 3 i L 3 W P 3 e Z h l y z F 1 c M 9 I D L E p e C H j p j G V q Z x v 9 j G B S O i G I 1 3 + v C M x A Z k 6 9 Y t O j c E 2 e Q j I 6 N S W 1 u r r 9 G o p 0 A S g C A Y w B w S D F G n U x f h k R U x a t y W w R H u s U h l 3 L x 9 d o Z Z 3 m 8 f z P 1 I t n q q M C E M a / s e P n z Q 3 Z O Y / v 4 B z a Z I R V A f L C g R x J / t S z 4 z K E I Z H Y l J r m d W W p 0 m z L h + m R m T 6 w R n h Z B x i Q 0 b o Z G 9 H l m x h K Q j K E G w K X 5 Z G q a P I / v g T V O T t L W 2 y f J l S 2 V J e Z m U L V m i o k B E L K i H G 0 9 G Q 2 w s a 9 L S M S w Z 2 t r S q i L o i 5 l K d K R b j 6 M N R R h 9 O o L C e p I O R a U c h r t 3 7 8 v G j e v 1 M 8 O 2 u T 4 J Q U H m + P D 7 q B s 3 J D Y c c 1 N W M l Q z r F r I T b K L a t O + 8 s 5 1 4 R w T E U 8 6 B E V H u 1 + Q 5 s W L l 5 q b x y x X i e C + t P V l a Z Q Q 9 6 + 9 r V 2 K i o t 0 3 h E m v 1 y 9 d q 2 p T M O J I A g S Y v F q w s 5 G i 5 B x D Z n e L B U + u s s X l r G M H N c t J L A x b s S U b 4 Q 1 b i y V s x 4 U C w c g J i w W j / g V x C M x z R 7 V j 7 s 1 n Y e Z g R i V i 5 s H z G j V b w p m I p p M m w m n o i S 7 X / t 7 6 K S t q K z Q g k 9 Y e + W q l X L x / I X 3 0 y Q A 9 5 t s 8 Q s X L p r H J e n o c A Y o e h N t C a 0 T Y u d Y w A 2 l 2 R A W K o P p z H j 8 y V i o Q I z b I G P D k p c 7 O b E W 8 U U k J x 0 W K r P 9 j m x Y v k B X i 1 R 3 y i i E j l O e k 4 e 3 d d t W j e Z 5 a e 3 N l P I i p 7 D D t W s 3 p L x 8 i U 5 Q G d 8 / 1 N L c o i 5 G S c l C z W A g u 4 I 5 I 6 y 1 a X z 9 W h N p F 5 r P b G v v M F Z l u S 6 u h z B b j N v I i O C 9 e 3 f L + W t P Z G l l m e z f s c Z Y K 3 1 r I O e N U I 8 c P i S 5 u a l N 7 f D p C 8 p A o m u 2 5 w L x g w h s z A S C H X 5 9 X O z 5 n K x d O g Q 1 1 n 5 P s k c 6 p a K 0 w L h p J f L o 0 W N Z s 3 q V d H V 3 a w I s I i F 3 D i G s X r 1 S F l e u k + L 8 C T H h 5 p H Y u m v X T n f P V I j O X b p U J Q U F C 3 S s F c M y g s C a x Q s Y m L W Y a Z r 3 7 d v r + 7 o X r C U u H 7 m B q f D J u H y J w L 0 j u 4 J I E a Q Q l P E l O 8 O 4 B 6 w 9 Z U 4 U H z X 8 n M S U L j K X 7 J K x y u N S v m a n 9 P f 1 a 7 t p 8 5 b N m h P 3 z T e n N H u b X D w C A s 9 f v p H c j A k 3 E N f s 7 d t m T a j 1 A z e O Q B M L U 1 C d H T h w w F i + x G I I E g v 7 G R Z v X d J E k A F f 9 / z 5 e 5 c x L J + F h b J k y Y j e A L I c R k 2 b K 5 X e d C f k b m p b c / N Y N o f 3 k 0 3 h b W y H c S M / N Q u W r t Q j 6 O t u k 2 + 3 Z S Q M Q j x 5 8 s S 0 r c r U k n V 1 M d z d y V q w U b s z Z 3 6 Y l O R K Z j h R t u M n j k q e + c v 1 v X y 5 S r 7 6 6 k h K 9 x c L S b u I I A N W M 1 H a E m X o 4 s V L W j E f P P j l + 9 8 T Z P k s h N c / C w t l w f d m W D U / 2 p t A m w x S m x A T E M a 1 Y d X 4 y B X H 2 Y f N o r e p U T w A V 3 G + U l h S J l d e L 1 F v A X C b 3 r 5 9 O 8 k i b N y 4 U c 6 d O 6 / D 4 y m 4 t b V P d A Z h o m o c j 5 g O H T o k R 4 4 c 1 s e + / X u M 2 7 V a c / e 4 H R q I i g 2 n J C a g n V X p t q m q q x N P X 0 a o f / f u L 3 R I f n X 1 N f d 7 P t Y h H c w n q F b T W K 5 L l 6 + o G 0 s 4 n v 0 v n r / 8 v A R F u 4 l 0 F Y o 0 X c S E 2 r 0 g g k Q F 3 r 4 S R h I I E B F 5 b y v b d O D P Z 1 H B j f p c H f Z A 2 2 i R s T z 0 5 1 A I L S x P R M 2 P a 3 j 0 6 B H 5 8 s B + H b K u N X x m l j l 2 Y o y U B i I W 5 E t N z X 3 d Z o a k A + a 9 q U C 0 r 6 W 5 V Y X N e K e f / v Q n W v F 6 w Y I h a D q d s Y h Y T C w n r i j v p 5 J e t m y p L q / 0 8 G G t / P Z 3 3 8 m X + / e a 9 w 3 K 1 1 + f 0 A l b 6 a S e k 4 K y q S j U S l 6 S b Q N F G W F R 1 A m j U 8 h j A z 3 6 l 3 6 p 8 f E M t S p j 7 k 2 z l g U Q B 3 m C d D h 6 9 6 e C 1 q L m M 3 A X 5 y u 9 s U y 5 1 1 I s S 5 c u 1 S H j 2 3 d s 0 9 A 2 B R b L U m E K 3 o A p p B Y 8 A m Y p I j K I N c J L A P I l M U Q 5 p s 2 0 b t 0 a Y 1 W G N X s h W b + W F 0 S K q 8 e q i G v W r F E L Z c P s X i 6 c x 8 U b 1 6 E g 5 W V l 7 l 6 n j F 2 5 U q 1 i g n X r 1 u m 5 / u z H P 1 L h V V Z W 6 m + i z U X H 8 5 x r Q / 3 d / / q f e o H P n T 0 j h w 4 f k S 1 b t 8 m z p 0 9 N D f Z a + s y P 2 2 B c B m o t f m h n Z 4 e a X i 5 w Y W G R / O I X f y 1 X r 1 Y b Q f Z K e 3 u b 1 o T t b a 0 S G x q Q L d t M o / j E 1 1 p z / v P / + U d Z Y X x o 0 m A Q 0 L / 7 2 7 9 1 P 9 0 R J G v y x t d g y e B 9 1 l r x X N 0 C y d b n c 5 l 0 t q G 8 M G L g 2 H p n H B w z D 8 V i p g 1 j X C K s y 6 W L l + X U N 1 + / d 6 2 9 v H j 5 U i o r K t T 1 Y z 1 c V g s s 7 K n R 9 h P t n 6 a m t y n N M Y E r 2 W k s 0 z I j b s s 5 4 6 L t M 9 a F e 9 R i y g O r H e 7 b u 1 t F 4 Q f v v 3 O 7 R q 1 q s k G M c 8 5 C b d y 4 S Z W / a F G p 1 l S o / / T p b 3 U F x J q a G j W / H R 3 v p O 7 Z U 7 l 1 8 4 a G U w s K C u X 2 r Z v y 8 u U L I 5 g W Y 7 Z f y u 9 + + x t t R F Z d q T L + c 5 N U X 7 m i 5 + 8 1 t W R n Z 7 f 8 0 z / 9 k x 7 r X R H E o q I y n 0 3 u o J P K l B x v m J 4 b l U 1 7 z l i 5 i b 3 z C 9 p R F + r y p b O b d l S T j i d i 0 T I W 3 8 P F 8 x M T l W O T c f 1 s o V 2 3 e E R d 6 B 5 T e X Z 0 O A m 3 Y c Y w A X 1 P R A Y f G f f M a 3 H 4 j C z z 2 b a j e O O G D X L i + N F A M c E i U 0 Y O H T 4 o V V V U 1 o l n Y v q s o n x h w E I 1 1 N f L / v 3 7 t c D 7 M b F 3 I p 2 J f + z H B X G S n S b Q / c 5 T 8 5 x x W 7 S j n D 2 8 p u 0 6 7 0 F z i N m y U J a h g X 7 Z u z Z b l i 9 0 I h V N p s G P C 1 d W P l H I L X 1 9 / a b C H H i / Z h h D f R g / l 9 H w G + M K r t V 5 9 h i p W 1 b B C F 0 C Q 3 r Y J B A M Q + U 3 b d o o 9 e Y + l x k x 4 c Z Z y O j g X P R n p Q r n J g C R q A 9 s 3 g n K Q t k O E l Q 8 W C q O R y x Y z P i E X C + a m W y O 8 W r H 5 h l m m A Y 3 k U M O i Y 2 M O s m 7 H 5 n Z F p S F O Q 1 Z e A 3 o M K W T l U L v R c V w 8 5 b s / 3 K / X m d 4 3 p 4 t u R k x u f 1 q R B Y U l u j 1 t a 8 x 1 6 J d V c V C 6 t P m z Z t 8 X T P O f / X q N Y 0 e T h c C G 7 h / x 0 8 c 0 6 B F P H P O 5 Z u L s J g y F 0 + t V Q I x K e Z m 4 5 b a v D E k i w t I I S A y 6 B Q F x v r Y c P 1 H r c 8 + G D 1 D m V L 9 M l e t D t n i N l X s T X e W P G S 9 5 P p c X c H l a W O n u t k s 7 s D S S Q i q t q 1 A x Q R W T M A C 6 l 4 Q G 0 G H o H Y O 9 3 A w Y L 5 z O p d v G s v m D f H T n O B e P n / + X O 7 d v S / f f / e D i q l P x 1 S 1 6 z E 0 S x C q Z d 5 a K E L b O S l W J 7 S r 8 P 3 t L X 1 / I d 2 b z D Y P H Q h p j t V O Q H O T s X C Z x v e 3 H z d G / q E 5 i 3 U L Y 6 b B o V 2 C n s L y o f h Q F s r L 6 P C Q 5 I y 8 k 7 E F E 6 7 Y d G F J W q w + S b Y d N G 9 G B + X b 7 c E 3 l q A G + Y D e 4 R + 0 i 2 h z E f R A K P f v P 3 S F O 6 5 W l I 5 o c v q 8 Y i b Q Q i c 1 9 5 b 2 1 / 5 9 e / X 1 e S s o S D U 0 j h B w 1 7 B Y g C t H K B e R U T s y i t Q 6 e 8 M j z n 4 Y H D L u S t 5 E D z u f S s c i t T T n I F M + I y v H n H 9 + C G o 2 + W J 5 T J 6 2 5 s j R d f 6 z M H G f z v 5 w T k 6 c P K 7 5 g w w g p H K j I x f L a e E 4 K s c w Q R C 6 A 5 i 9 i U B H i n X 0 h 8 O v j y m d h G 0 / e e E C e 4 0 I 4 u G C U z M R 1 b N i 4 s z 0 6 L P N v / w 8 J 3 x u H 2 B r O 3 I G c 3 K y t Z a N m D l P W 7 N 1 W S U L w u B h 4 b o f O 3 5 U z n z / g 1 q p 4 8 e P 6 Q S Z 8 V n l H B c 2 o k j / E x 3 G d P D O O Q v 1 h 9 / / T i N B F L 2 / / N m / 9 J 2 f e q a k a p n 0 a G o s Y 6 G w J g x s t L e M m x U z N V P 8 8 B F q q 2 z j 8 n E c x w w O D a n F I m K o f V Q I z r x I o q e 1 e B 9 j y M n n Z q G g v 6 9 b 8 l s u q C j y F + R p Q m x 3 V 7 c s L F 2 k 7 v i O H d s 0 B P 6 T n / x Y j 3 9 g X L w v d k + e m j l V C L K 0 t X f N P U E 9 r 6 u T B w / u m 8 Z l s / z 8 X / 1 C B d X T 3 a 3 W I R 2 M j z H y 1 7 R n Q p o E p 1 1 E y p K x N e Y 9 E w m S G T r 7 D s E H 2 1 b i d c u 4 e c + I m 4 1 B O o 2 N C C E i F I o 4 N c A R 9 z X S v Q p J P I i 6 0 N P n 8 j k K K j 9 j Q P Y s 6 9 M A A + 0 b + h q J 7 t l U I g 1 O D A 5 q 3 y Y p R 7 S f b C b E d M D t / / V 3 1 f K n 3 x 6 c X 2 0 o 2 9 G q I q F A m w u r T p m W c n 8 c q z R s X A L H K m F t E A p i Q E A J Q + j u 3 6 C z 8 7 r 3 N b Z n O o 4 r V T 5 H Q W W P d M i + l c P q s r G c j q 3 M a E Y Q B W Q O d g v J r V S u p D 1 N F z I v c C P V A 3 H 3 f R K k K + m U C 5 y V l a 1 C I k R L X l m Q B c T F s 2 I C 3 k P H J D c r X k z x 3 4 7 3 J J I H r 9 n 3 a G j d / L V Z 7 B H T Z + v K I h U I K W l W T H D 7 9 h 1 Z s W L y H B H M v M T 9 n S 5 Y u H X r J 5 b B + S Q s l H X 5 u D Y B 5 T 4 p O o 2 z X + k 2 v 5 4 Q N 5 D X F 2 + t s E i 4 f K H m g T P n I m q H u 6 c 3 0 p y K 9 y e 0 g P w u H 9 e P 7 A p G I j N 4 0 p w i b X z u L h 9 e y I k N / h E + C j + p S H v 2 7 t Z t + p n o C G Z s 1 X S h f Y Y o y T b H j Z y T g h o b H Z O e 3 h 7 f P L v p E h S I w K U D C j 0 T e T i W Z 6 J 0 8 y 4 6 7 7 z z n A e B m H A h O S O C s C 4 m 5 w i W 1 F T I g / O m 1 W B F R 8 Y y 9 T z p 5 n N 0 + U 5 v N g X b f Q 5 Y f y o 4 K j e G k u z Z 8 4 V 2 0 l + p u i J f H T 0 i Q 6 P G N Z z m 6 p a v 6 h u k s a F B o 7 X k K I a o d j 8 8 F y 6 e l / / x 3 / + b u z V z n C y 8 q S A m t S a 0 h 8 w / a m 8 m 9 2 A R A u Z O 5 y 9 D O b x u Q y I 4 B 3 A 0 A r Y 3 V U W F p X P F m 4 z 4 H D U E j j g j d z A c j 5 s n Q u D 0 M 1 2 p q t b Z l K o u V + s w E K i r q 9 P M d + 7 t u / 7 p V V b 0 J Z L M u 2 X L Z s n N y 9 O Z u O a k h T p 7 9 g e p f f R Q f v Z X P 9 e F v F 6 / b p R R 1 y 2 b C R R U k i p x 4 a i 1 1 B r F R f u s e 6 V G y j x 3 s i O m u o I f C r 6 P 3 0 f T C U x l Y F / k a R g Y B l F Z O R H R + h w t F O x a F p P K 4 j E 5 f + 6 C W i H u N Z U a f 4 E E 2 j 1 7 d q u g 6 L e a j o X C X f / N b 3 6 v F u / J k 2 d y 8 u S x e R T l G 2 W M k x P e x v J k Z y V 3 4 W w + n j c D Y r p o V D F B R N C C D Q t j D 3 E v s X 3 e b 8 U C C G G F Z f l c B Q V r C l q l 4 c l N O X b s K 3 P v J / o J i d o i t N P f f j P j i v J X v 7 0 q P z q + Q 9 6 8 f q O W K s y 9 + + T B X W K 9 J 6 w S u V e 2 l g p C 2 y y j I + Y 9 p B o 5 B X e m Z I Q Q E 4 w w 1 M N 9 z n f 1 w 7 b V + F Z e / T B K O H I L J 6 j r W i g 7 D 3 6 j n a 6 v T Y F n 7 j 6 G d J w 7 f 0 F O k t W Q B q 8 j d 0 G x V F + 5 q h n u 8 E l Y q J m 6 f G R 5 s 9 w K 4 u C R q E 2 E O w g a m J j 5 9 V b 4 z F R v H u 6 c t 6 M 4 C P Q e f 2 r 2 I T n + x l u s + e L y W f r 7 e m T l + A P Z s G G d q U i z 3 3 f o 2 i W R Z s q v b 7 y T w 5 u L Z E m J Y w H n r K D I + r U D z W Z K 2 M x y L o R 2 4 m o m R P r g v K l q E 7 c U 4 f u 5 m m p l 3 U q B 4 7 I y J w q H v Z n 2 X c n S m T 5 3 Q V G r 5 H b e l i 1 r n U U K g M w G A g p M Z U Y b f S a 0 d Q 3 K 4 6 Y R O b r V K c d z 0 u W 7 e P G C 3 L h + z d 2 a O T T g m R M 9 G U 5 f V 3 o v i e O e p Q a i 8 I o k H m 9 Y n 3 a Z F Z F G E d U 8 O U N G 2 M 7 K C D + f 9 2 e J u V Y D x T s 1 E Z b R u z y Y e J P J V u i T 8 s I E M G S O O 2 5 + O B Y V Z s v L x / f e v 2 d O W i g E d b f m j v z i X / + N z l + d r i i f d f 2 C I C u C 0 H m K 3 t m s w T 3 y f p c g N 9 C 6 l J p z 6 B O 1 9 K 5 C M t 9 c P g u L a n u X y 4 H X r 1 9 r r i h Z F f Q 1 k i R b u b R C a m r u 6 X B 7 h n S E o a O 7 T x q a B + S L T W W f Z 5 S P 4 h P 0 o x J l m p M 1 T q K r t 0 j a A E A i H M u A W K d a N w o 7 j 1 Q s H 9 / Q / g Z 9 r x G L 3 Z e I i V 9 m P l P F R 2 e m E / 0 L Y r 4 I i i t A h 6 8 X r i 0 B B a 4 b m Q 7 r 1 6 9 X N x D o u 2 I B u W Q w q x L u 4 6 9 + d 1 P + 7 c 9 O f p 5 R v o m C N Z V h / 8 C Z Q j Z E v C V E T J w v 6 J x O g X e G y C M + x K U P 1 + X i 9 a R K 8 M B 7 7 O H 8 d S z P x D 4 v 3 u + l n 2 P Q 9 5 h / V s B 2 F t d 5 j 8 8 F 5 N o i m q / M Y + / e P e / F B F i s Z L R 1 9 s m z h k 6 9 1 j / / 8 Q G 5 X H X 1 0 7 B Q 6 R y + A b l x p t + i t b m p b R i u T m j d 6 f z N 1 A t v X + c p t T 8 F G P d r S v S O U / v c P N 6 r 7 3 n / m v N E / + 9 z v I X 3 8 T / r 6 u k 2 0 t V z Z R o B O q 6 s P Y f X 7 e P Y + I W f P / d c v i A 2 l Q 3 L m s X h 2 5 O s d X X i x L G p 9 9 f D / / u u W n 5 8 + u A k 7 + O z d P m S w c Q o f l N Q W Z y U I y 6 L O y L X 2 U 0 x 1 i g g 4 5 u 4 0 F z r + M 5 a 5 1 3 T g / 4 v b 8 D B Q p + Y Z s e b 5 3 w H L B D V i 9 9 P w M I 5 g Y p x i Y 0 m + J E u 8 8 b l M x f v 9 C b / C V r 8 Y E E B K n F C 7 E E w J R l z T j j j 4 x z m p K A Y t / I f / 8 O / l / / 8 X / 6 r b q c r K O G F 7 P N k q N t m r Z F b 0 B n q T s l W w Z n / p g Q J Z q K o B N g 0 I x + 9 T c J a r u G A y n i + B i V g c / m w r C 4 N Z 6 U Y n M g C A E T 9 W C W E v D 9 W Z f G O I H / w 4 K E K y p u F M S c F 9 f e / / D v 5 h 7 / / p f z D / / 7 H t G a c e 0 m l b 4 r J 6 x 1 L N V G a K b h Y g 6 D w t r U k M 2 U 6 + k x l K H 0 k q G B o R 3 H f z 5 2 9 I D t 2 b p N H j 2 p 1 U T h W 4 V i 6 b J n c v n V b 1 7 x y v B X n m o c o U h + e v / 6 b f y O / / u 3 v Z 0 1 M o M m l 7 v N E c J m 4 q A z t 8 G I v o J 2 y O f 5 c G L B U 8 X t L q m L C k E X 4 s 3 J R e D G B 0 4 V i 3 P 7 s L O 0 A P n b s q L p 3 D J e / U l U l G z d u 0 H W k y G S 3 f B J t q N l w + S x h X D 9 K u p M D 6 F / / I B 6 s m E b 7 w g x E D M K c R 1 1 J V 6 z 8 s c J 0 d y W E S o K J J B M x X 1 2 + r z c 6 C x e E h d X n W V O K i p R Z q R B T P I 2 N j e a 1 X H n 2 r E 6 X 5 Y F 5 G Z T w E m Y G J I I F F H S b 7 h M E x y F 8 j s 0 x f n U q 1 o V v E X R 8 o t e 8 T G f W p P k g K I S E o F K B t X i Z e w L v J A j u s y 7 R Y 8 p F s R s 5 n U F 1 O n s w Y t c 7 J e 5 s M h q i O u H C h S m q R O i 0 Y z i J 8 P x Q y x S E + x r t s h B f N y K O 8 q L U v R v r 0 i e C Y 8 i y Q E x 0 8 D J x 5 p y 0 U C w j e e 1 q t f z 5 T / + F b s + m y w d 2 4 G E Q o w y N T y E 7 2 V m x g / 4 r d 8 c M 0 D 4 v 8 8 / b 1 w G a C c E H e D 4 j v s / J j / n o 8 u 1 f G Z P S u E U F k v H s 2 X M d 3 Z v I Q l m c q Z z f m e t a O T c F V f v o k V F 7 n f z J n / x 4 Z m 2 S F C D q p 8 J y t y 1 k G p B a s i A / v A t H 9 A + c W i 5 5 r A / B x B + F + 6 h 7 z P + C z j B x 4 5 z 3 R y 7 f V A p z x + T I 2 u D 1 d I O o q 3 s u a 9 c m F h T d K g Q l s F L t H X 2 y o G x t 1 I a K x 6 / T l 4 w J Y y L M a + E K L B d U B y e a v 8 x R w U y z Q Q R 1 5 k K i 1 7 z Y I R y R o P z 5 d v O g m / U S 3 s t g J i N m S c L q + E E H / 9 W b 9 2 X 7 l n W y u H S R u u y D g 0 O f h q D S n X p E G X W b J Y H Q X 5 v N S F 9 z H B E 8 Q q j T g R X L 9 b 3 m Q 5 n w h U 5 X 7 + c n 0 g u / O d 7 V C 4 L z h X H 5 5 l v q U W d r g y z P q D P C q N A l a 0 p N 4 Y 8 f X E j H L M K h 4 v N e b y b F H B j o 1 9 U 3 E A y r d t B G p n / q / / 7 2 g v z k R 8 c m d e r C n B U U 2 R K J l m m c K R S 9 Z D + c k D p D 5 y n Y z E G e v L h O h c + I m Z q O W X G 8 7 + c G 8 U g k G D 9 X M B 6 O 4 T x j 4 5 k y O p 7 6 N 5 w v F g r s N b f Y w A P 7 2 t r a h O V K e 7 p 7 t M J h P e f y i g o p K i z Q e 1 f 7 q F b v J W V y c G h Y j h z + 0 t f z m J O C + v 6 7 P 0 h j Y 4 P 8 + U / / Q s d D f T T M h X b 6 q X h M r O e U K k x J F r + Y g I W b 6 b 2 x i b I v / H C + 2 f R C 5 j A f B H V i v a n Q A h K i / b h 8 q U o X D 6 A S x T v B I p H T x y L n Z K Q n W s B i T g r q x v X r U l N z W / 7 i L / 9 K B X X X P M e f / R D g 6 n m z D W x 7 K q w P b m t B H o A F 4 n k y 1 4 1 j r L B S w b 4 v 7 D A N a t h t 2 3 e 6 W / N D U G C t V B g u X r y s K U X x c K 0 v X r i k 0 5 I F N Q G i o E Q S m E k I k S W y M h Y G K D r p K m w 5 z h q p S Y g p W a c w r t s E T n s L 4 r P Z v f A O P g M x T c f d g / k i q D W l I 7 K p P F z X y w W G b p w 8 7 m 5 N h o r 9 k r F g j K F i I Y J 4 E t / l C K f E h g B B M A 4 J t 9 D 5 5 4 B V S 2 Z 4 H G F M / A N N Y 0 o g J i / T F d N 8 4 l V H + K C S 9 S 7 8 o N 1 0 6 t R J O X f u g u 9 x k a C S Y N 0 / o j u E s Y H / x 1 9 K X v J z 6 x C T n Z o s C E L s X r z y s H 1 a 8 b C f 4 4 Z S y / e c 1 z x p T S 4 q R F J Q M N X y e O E + H z x 0 Q A M Z t K + 8 R I J K g r 1 A t F M 0 T 8 8 8 p 6 O X f g h c P J J m 2 e Y R 1 A Y a G x t 1 s 9 J H p w r R P B K 3 r y a f k + O x h o T f n X P 5 f 2 b E V O q N l U q U P E z G w 7 V r N 2 T V 6 l X u n m C W m L Y 9 I f M / / P 5 7 n T w T c Z E t E Q k q C V Y j / K H 2 w o d m S m f m 7 s N q 6 T x + 5 s L y 0 A 7 g O H D h c n N y d b 4 K R O A 9 B o G B I x J / E C m f q 8 e Y v 3 w P 6 x Z + 6 M X Z P g d e v g u 2 U n g Z W 7 Z s k q V L J 1 K z g q A c I L 5 v T n + t f V j c f 7 I r P n p Q Y l r w y z 8 A + T n j c m z 9 R N o K B Z r F j r / 9 o 9 P u H q z P R O c r v e v 3 7 z + Q I 0 c O + 0 Y E e f + l S 0 S Q j g V 2 2 r a 1 t k h Z + d T J F + m 0 P V 8 3 / Y X B I h z W L R 6 R D W X + w Y n e 3 j 7 j w g 0 n H P Y O J G 7 f u V 2 j q x Z 6 7 3 N k o Z L g d Q 8 Q A D 3 t 6 z d M L C c J X l F w I / b t 2 y s 1 d + 6 q s H A J v W B t 1 q x Z b W q 2 6 y o + P w o K C 9 1 n D v U d W f L 9 4 z w 5 / y x x h D E i H H 2 x Y K u O N 0 K l l 4 z 7 9 x / q 3 O j x l S Y 5 f Z G g Q n L j + k 0 p L i 7 S u d s S U V B Q I P v 2 7 9 W V G G 7 d u K W D 0 L w N 1 9 W r V 8 u 2 b V v d r a k U F B S q G 8 m N r X 6 Z K 0 9 a w k e n I p L T 0 h v c l 0 i l 2 d H h X 9 E B 8 6 L j o e z a t c P d M x m 6 T C J B J c C b G 8 f S N q m k Q t G + O n z k k H Z M f 2 9 u g r f m a 2 8 3 r k G C Q A T v r X 6 R J 7 1 D U R v p Q 8 J s V o z K J j g B C I i g A 2 0 j 3 M H W 1 l a d x w 9 L 5 A c V Z y S o B B T m T Y g g L y 9 X a 7 B U I b q 3 b t 1 a d f c s b a 1 E h D r e 3 z h A c N 3 G D e z t 6 Z F 3 7 W 3 S N x y J a b Z I l F V C p U k b i T v / 3 A j p 1 D c n Z d W q l Z q g T f A B D 8 Q P y k b V 5 S u R o B L h L d I U + D D + d T z 1 r + p 1 M g 8 L I m K w Y l F R 4 f t z c j O o 3 U p M G 6 y o u F g W L y l z j 4 6 Y D Z q 6 / d 0 + W + f V 1 z d K 1 a U q W b F y h X o L R P C W L V + m f 4 M g I M F i 2 J G g E r B 7 h R N U Y N 4 A Z r p J 3 F 8 0 F d p C D A G o r X 0 s j Q 2 N m i N W 9 + y 5 1 n h 1 d S 8 0 d Y U w O j e S G x f x Y a h r S 3 y t D x 8 + K E e P f Z X S r F u 4 9 g y B j w Q V A G u u 8 s C C 3 L x 5 W 8 1 9 U M d t E I j k 9 O l T G o Q o X V y q + V + D Q 0 P G I o 3 L E d O + I k r k 5 P 5 l S m d H h / u u i N k G l 6 + l J 1 O H C L W 0 t L h 7 Y f p u N p U t a / Z G / V A B 0 H 5 i 6 L Q N b y f r m w g D k c K N m z Y k P B e u 3 9 P 2 f H n d 6 e O W p C j o i G B w s 0 s 6 L 5 t K L U O K i 0 u M N S r W 8 V B b t 2 4 1 9 y e 5 Z a J j F 4 v E g E V v R 3 B k o Q L o c y N s T U 1 N K U X 3 g m A t o s 1 b N i U V 5 t U X W f 5 i i k g r W J S h 8 m N y 4 M C X s n 7 9 W l 0 t k + d h x E S a 2 Z k z Z 3 W a M S q 5 n h 4 n Y 5 + U z U h Q S e j r G 5 j S g Z c q W D l y / h I N T L M M j O W 7 z y J m G 9 s t Y l P H w t 5 n X E U m t s R K P a l 9 8 j 6 Z 9 o e n + Z G g g t i 3 c v h 9 9 C 0 Z A 8 M Z m s 3 g 1 2 9 E 0 O F 5 3 Q s p K i y U 2 7 f u 6 D n 9 u P o q V x o j y / T B u d + U e j C I 5 U V r a u 7 K w 4 e 1 O t g Q I X Y O O F K K 2 l A B 7 E V Q / S 3 m Y m W G G o Z P m p L f j G e 4 B 8 3 N L R r Z 4 y 9 z D r L G K 2 u 9 W g a N I C + / y E 3 + s 6 I 2 1 K y Q y m h e i + 3 y s J H f 7 5 8 4 n k V k o Q J o 7 y c z 3 B l t G 4 a g 6 Q P p d 1 q 8 u F S f M / M O 6 7 Y S L b x 3 7 7 7 u g y t h x B Q x a 9 x t S j 1 P k n t I 2 e C 2 W T F B J K g A 8 M y w T P 3 9 / e 6 e 6 d H Z 2 T W l Q 5 A G M F a K V B Y V b i S m j w o h 9 O l y x i M m i A Q V w K r S U R X C o 0 e P 3 T 3 T g z n g / M Z J 0 W l 4 + e p 9 q W u N 2 k 0 f m / j F r M P i t U y W S F A + M C l L j l v O y 8 v L Q w U m / M D H f v q 0 T v L z p 1 5 4 R L Z u w 3 r p H o x u w c c m 3 s o k A t e 8 t S / T V 0 w Q 3 U 0 f a A / l u s v c x G J k N i T I p k w A f n Z n x g o V V j x Y v 2 b Z 6 G 5 F f G w Y d + a l a 8 A R j X 3 c f 5 u j f 8 8 8 z Z e a 1 8 F t r i j K 5 w M r N e x f N S x 9 p v 1 E 9 n f Q / N Z h 4 J u e e Z w n S 0 t G Z f 2 S U e k 0 F q k 4 b 0 y u v Z p G I C K K 8 s 0 q S 8 x 9 7 x 7 K C D W l d R A Z F x / 1 j j d 3 j R k X h x N 9 I t q a R U E V 5 4 / L / p X D O q / 5 m z d v t K 1 T G D e K d j r Q T z V j I k H N e b K W F M p / G u 1 t l N 0 7 t 8 m D q n + W 0 s J x u f H d L 2 X Z Z m e J w / l G R f G 4 e T h B B J a D x N 3 z a w O l y v P 2 N I y 8 j Q Q 1 5 8 k s K C q S V 8 + f m o b 4 m O w 8 / j O 5 d / O S F C 1 0 + k 3 m I 1 s r n C E b g w M D a q H S k R Q L X 2 / 6 M F N J R 3 x c p r S h M j v u y L v W F l m 0 + Y / d P X O Q W X L 5 d C 1 W t + C T f 0 d K S Z j 8 u z A 0 m E b v 4 5 n O D x F Z q D n P l C j f W O m e u S 2 m W W R V 6 U R 4 n M h c q u O f E j F j M U X M G U Z H h u X S H 3 4 l A 3 0 9 8 u h O l d T e r Z Z 7 N 8 5 L S 1 N 9 F D a 3 F O W N y w t P O 4 e w d n d 3 j 7 s 1 f R j M l p a A R M S c o a u z T b o 6 W q X 5 9 Q t p f F E r T x / c k G 6 z 3 d H W F I X N v R T k j s t X 6 5 y J L Z k L o q C w Y F I S a z I e v s 2 R z e X D O j t p e 3 + G 9 K S 7 0 z Z y + e Y 4 I v 8 f I N U G 6 q J O A F s A A A A A S U V O R K 5 C Y I I = < / I m a g e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 G u i d = " 4 c a b 4 6 1 6 - 1 3 d b - 4 4 7 2 - 9 7 0 2 - 4 c 2 a b 7 f c 2 4 2 a "   R e v = " 1 "   R e v G u i d = " 2 5 5 7 5 0 8 6 - 4 d a 0 - 4 f 1 6 - 8 f 4 5 - 2 a d 5 9 3 a 4 b e f 5 " 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 / & g t ; & l t ; C h a r t V i s u a l i z a t i o n s & g t ; & l t ; C h a r t V i s u a l i z a t i o n   V i s i b l e = " t r u e " & g t ; & l t ; T y p e & g t ; T o p & l t ; / T y p e & g t ; & l t ; C h a r t F i e l d W e l l D e f i n i t i o n & g t ; & l t ; F u n c t i o n & g t ; N o n e & l t ; / F u n c t i o n & g t ; & l t ; / C h a r t F i e l d W e l l D e f i n i t i o n & g t ; & l t ; I d & g t ; 3 4 f 6 1 5 d d - 4 3 d 9 - 4 9 9 8 - b 0 4 1 - 7 b 2 6 5 4 4 b 0 c 2 e & l t ; / I d & g t ; & l t ; / C h a r t V i s u a l i z a t i o n & g t ; & l t ; / C h a r t V i s u a l i z a t i o n s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& g t ; & l t ; D e c o r a t o r & g t ; & l t ; X & g t ; 1 7 9 & l t ; / X & g t ; & l t ; Y & g t ; 1 4 9 . 5 & l t ; / Y & g t ; & l t ; D i s t a n c e T o N e a r e s t C o r n e r X & g t ; 1 7 9 & l t ; / D i s t a n c e T o N e a r e s t C o r n e r X & g t ; & l t ; D i s t a n c e T o N e a r e s t C o r n e r Y & g t ; 1 4 9 . 5 & l t ; / D i s t a n c e T o N e a r e s t C o r n e r Y & g t ; & l t ; Z O r d e r & g t ; 0 & l t ; / Z O r d e r & g t ; & l t ; W i d t h & g t ; 4 7 0 & l t ; / W i d t h & g t ; & l t ; H e i g h t & g t ; 2 8 8 & l t ; / H e i g h t & g t ; & l t ; A c t u a l W i d t h & g t ; 4 7 0 & l t ; / A c t u a l W i d t h & g t ; & l t ; A c t u a l H e i g h t & g t ; 2 8 8 & l t ; / A c t u a l H e i g h t & g t ; & l t ; I s V i s i b l e & g t ; t r u e & l t ; / I s V i s i b l e & g t ; & l t ; S e t F o c u s O n L o a d V i e w & g t ; f a l s e & l t ; / S e t F o c u s O n L o a d V i e w & g t ; & l t ; C h a r t & g t ; & l t ; T y p e & g t ; T o p & l t ; / T y p e & g t ; & l t ; I s V i s i b l e & g t ; t r u e & l t ; / I s V i s i b l e & g t ; & l t ; X Y C h a r t T y p e & g t ; C o l u m n s C l u s t e r e d & l t ; / X Y C h a r t T y p e & g t ; & l t ; I s C l u s t e r e d & g t ; t r u e & l t ; / I s C l u s t e r e d & g t ; & l t ; I s B a r & g t ; f a l s e & l t ; / I s B a r & g t ; & l t ; L a y e r I d & g t ; 4 c a b 4 6 1 6 - 1 3 d b - 4 4 7 2 - 9 7 0 2 - 4 c 2 a b 7 f c 2 4 2 a & l t ; / L a y e r I d & g t ; & l t ; I d & g t ; 3 4 f 6 1 5 d d - 4 3 d 9 - 4 9 9 8 - b 0 4 1 - 7 b 2 6 5 4 4 b 0 c 2 e & l t ; / I d & g t ; & l t ; / C h a r t & g t ; & l t ; D o c k & g t ; T o p L e f t & l t ; / D o c k & g t ; & l t ; / D e c o r a t o r & g t ; & l t ; / D e c o r a t o r s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4F0F002F-07A0-4B26-B0DD-8655EF0341C3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A9BD19EE-85E4-42BF-863A-6255229D4B94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1 - Estabelecimento do Contexto</vt:lpstr>
      <vt:lpstr>2 - Identificação do Risco</vt:lpstr>
      <vt:lpstr>3 - Análise do Risco</vt:lpstr>
      <vt:lpstr>4 - Avaliação do Risco </vt:lpstr>
      <vt:lpstr>5 - Tratamento do Risco</vt:lpstr>
      <vt:lpstr>6 - Monitoramento</vt:lpstr>
      <vt:lpstr>7 - Comunicação e Consulta</vt:lpstr>
      <vt:lpstr>Tabelas de escala</vt:lpstr>
      <vt:lpstr>Matriz (Mapa de Calor)</vt:lpstr>
      <vt:lpstr>Risco Inerente X Risco Residual</vt:lpstr>
      <vt:lpstr>Mapa de Calor</vt:lpstr>
      <vt:lpstr>Riscos X Controles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carlos.ramon</dc:creator>
  <cp:lastModifiedBy>ligia dib</cp:lastModifiedBy>
  <dcterms:created xsi:type="dcterms:W3CDTF">2017-08-01T20:30:53Z</dcterms:created>
  <dcterms:modified xsi:type="dcterms:W3CDTF">2022-02-04T14:28:09Z</dcterms:modified>
</cp:coreProperties>
</file>